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2\Users\Nina Self\Head Start\Budget\2021 - 2022\"/>
    </mc:Choice>
  </mc:AlternateContent>
  <bookViews>
    <workbookView xWindow="0" yWindow="0" windowWidth="28800" windowHeight="11400" activeTab="3"/>
  </bookViews>
  <sheets>
    <sheet name="20-21 Budget-7.5 hr day" sheetId="5" r:id="rId1"/>
    <sheet name="20-21 Budget-7.0 hr day (2)" sheetId="6" r:id="rId2"/>
    <sheet name="7.0 hr day with increases" sheetId="7" r:id="rId3"/>
    <sheet name="7.0 hr day with FA increase" sheetId="8" r:id="rId4"/>
  </sheets>
  <definedNames>
    <definedName name="_xlnm.Print_Area" localSheetId="1">'20-21 Budget-7.0 hr day (2)'!$A$1:$P$64</definedName>
    <definedName name="_xlnm.Print_Area" localSheetId="0">'20-21 Budget-7.5 hr day'!$A$1:$P$64</definedName>
    <definedName name="_xlnm.Print_Area" localSheetId="3">'7.0 hr day with FA increase'!$A$1:$P$64</definedName>
    <definedName name="_xlnm.Print_Area" localSheetId="2">'7.0 hr day with increases'!$A$1:$P$64</definedName>
    <definedName name="_xlnm.Print_Titles" localSheetId="1">'20-21 Budget-7.0 hr day (2)'!$2:$2</definedName>
    <definedName name="_xlnm.Print_Titles" localSheetId="0">'20-21 Budget-7.5 hr day'!$2:$2</definedName>
    <definedName name="_xlnm.Print_Titles" localSheetId="3">'7.0 hr day with FA increase'!$2:$2</definedName>
    <definedName name="_xlnm.Print_Titles" localSheetId="2">'7.0 hr day with increases'!$2:$2</definedName>
  </definedNames>
  <calcPr calcId="162913"/>
</workbook>
</file>

<file path=xl/calcChain.xml><?xml version="1.0" encoding="utf-8"?>
<calcChain xmlns="http://schemas.openxmlformats.org/spreadsheetml/2006/main">
  <c r="I54" i="8" l="1"/>
  <c r="I55" i="8" s="1"/>
  <c r="I56" i="8" s="1"/>
  <c r="M49" i="8"/>
  <c r="N48" i="8"/>
  <c r="N49" i="8" s="1"/>
  <c r="M48" i="8"/>
  <c r="J48" i="8"/>
  <c r="I48" i="8"/>
  <c r="I49" i="8" s="1"/>
  <c r="F48" i="8"/>
  <c r="D48" i="8"/>
  <c r="E48" i="8" s="1"/>
  <c r="P46" i="8"/>
  <c r="O46" i="8"/>
  <c r="K46" i="8"/>
  <c r="H46" i="8"/>
  <c r="G46" i="8"/>
  <c r="E46" i="8"/>
  <c r="O45" i="8"/>
  <c r="K45" i="8"/>
  <c r="P45" i="8" s="1"/>
  <c r="H45" i="8"/>
  <c r="E45" i="8"/>
  <c r="O44" i="8"/>
  <c r="P44" i="8" s="1"/>
  <c r="K44" i="8"/>
  <c r="H44" i="8"/>
  <c r="E44" i="8"/>
  <c r="O43" i="8"/>
  <c r="K43" i="8"/>
  <c r="P43" i="8" s="1"/>
  <c r="H43" i="8"/>
  <c r="E43" i="8"/>
  <c r="P42" i="8"/>
  <c r="O42" i="8"/>
  <c r="K42" i="8"/>
  <c r="H42" i="8"/>
  <c r="P41" i="8"/>
  <c r="O41" i="8"/>
  <c r="K41" i="8"/>
  <c r="H41" i="8"/>
  <c r="E41" i="8"/>
  <c r="O40" i="8"/>
  <c r="K40" i="8"/>
  <c r="P40" i="8" s="1"/>
  <c r="H40" i="8"/>
  <c r="O39" i="8"/>
  <c r="K39" i="8"/>
  <c r="P39" i="8" s="1"/>
  <c r="H39" i="8"/>
  <c r="E39" i="8"/>
  <c r="O38" i="8"/>
  <c r="K38" i="8"/>
  <c r="H38" i="8"/>
  <c r="E38" i="8"/>
  <c r="O37" i="8"/>
  <c r="P37" i="8" s="1"/>
  <c r="K37" i="8"/>
  <c r="O36" i="8"/>
  <c r="K36" i="8"/>
  <c r="H36" i="8"/>
  <c r="O35" i="8"/>
  <c r="K35" i="8"/>
  <c r="P35" i="8" s="1"/>
  <c r="H35" i="8"/>
  <c r="E35" i="8"/>
  <c r="O34" i="8"/>
  <c r="P34" i="8" s="1"/>
  <c r="K34" i="8"/>
  <c r="H34" i="8"/>
  <c r="E34" i="8"/>
  <c r="P33" i="8"/>
  <c r="O33" i="8"/>
  <c r="K33" i="8"/>
  <c r="H33" i="8"/>
  <c r="E33" i="8"/>
  <c r="O32" i="8"/>
  <c r="K32" i="8"/>
  <c r="H32" i="8"/>
  <c r="E32" i="8"/>
  <c r="O31" i="8"/>
  <c r="P31" i="8" s="1"/>
  <c r="K31" i="8"/>
  <c r="H31" i="8"/>
  <c r="E31" i="8"/>
  <c r="O30" i="8"/>
  <c r="K30" i="8"/>
  <c r="P30" i="8" s="1"/>
  <c r="H30" i="8"/>
  <c r="E30" i="8"/>
  <c r="P29" i="8"/>
  <c r="O29" i="8"/>
  <c r="K29" i="8"/>
  <c r="H29" i="8"/>
  <c r="G29" i="8"/>
  <c r="E29" i="8"/>
  <c r="O28" i="8"/>
  <c r="K28" i="8"/>
  <c r="P28" i="8" s="1"/>
  <c r="H28" i="8"/>
  <c r="G28" i="8"/>
  <c r="E28" i="8"/>
  <c r="P27" i="8"/>
  <c r="O27" i="8"/>
  <c r="K27" i="8"/>
  <c r="H27" i="8"/>
  <c r="E27" i="8"/>
  <c r="O26" i="8"/>
  <c r="K26" i="8"/>
  <c r="P26" i="8" s="1"/>
  <c r="H26" i="8"/>
  <c r="E26" i="8"/>
  <c r="O25" i="8"/>
  <c r="K25" i="8"/>
  <c r="P25" i="8" s="1"/>
  <c r="H25" i="8"/>
  <c r="E25" i="8"/>
  <c r="P24" i="8"/>
  <c r="O24" i="8"/>
  <c r="K24" i="8"/>
  <c r="H24" i="8"/>
  <c r="E24" i="8"/>
  <c r="O23" i="8"/>
  <c r="K23" i="8"/>
  <c r="P23" i="8" s="1"/>
  <c r="H23" i="8"/>
  <c r="E23" i="8"/>
  <c r="O22" i="8"/>
  <c r="K22" i="8"/>
  <c r="P22" i="8" s="1"/>
  <c r="H22" i="8"/>
  <c r="E22" i="8"/>
  <c r="O21" i="8"/>
  <c r="K21" i="8"/>
  <c r="P21" i="8" s="1"/>
  <c r="H21" i="8"/>
  <c r="E21" i="8"/>
  <c r="O20" i="8"/>
  <c r="P20" i="8" s="1"/>
  <c r="K20" i="8"/>
  <c r="H20" i="8"/>
  <c r="E20" i="8"/>
  <c r="P19" i="8"/>
  <c r="O19" i="8"/>
  <c r="K19" i="8"/>
  <c r="H19" i="8"/>
  <c r="E19" i="8"/>
  <c r="O18" i="8"/>
  <c r="K18" i="8"/>
  <c r="P18" i="8" s="1"/>
  <c r="E18" i="8"/>
  <c r="O17" i="8"/>
  <c r="K17" i="8"/>
  <c r="P17" i="8" s="1"/>
  <c r="H17" i="8"/>
  <c r="E17" i="8"/>
  <c r="O16" i="8"/>
  <c r="K16" i="8"/>
  <c r="P16" i="8" s="1"/>
  <c r="E16" i="8"/>
  <c r="O15" i="8"/>
  <c r="K15" i="8"/>
  <c r="P15" i="8" s="1"/>
  <c r="H15" i="8"/>
  <c r="E15" i="8"/>
  <c r="P14" i="8"/>
  <c r="O14" i="8"/>
  <c r="K14" i="8"/>
  <c r="H14" i="8"/>
  <c r="E14" i="8"/>
  <c r="O13" i="8"/>
  <c r="K13" i="8"/>
  <c r="P13" i="8" s="1"/>
  <c r="H13" i="8"/>
  <c r="G13" i="8"/>
  <c r="E13" i="8"/>
  <c r="O12" i="8"/>
  <c r="P12" i="8" s="1"/>
  <c r="K12" i="8"/>
  <c r="H12" i="8"/>
  <c r="E12" i="8"/>
  <c r="O11" i="8"/>
  <c r="K11" i="8"/>
  <c r="P11" i="8" s="1"/>
  <c r="H11" i="8"/>
  <c r="G11" i="8"/>
  <c r="E11" i="8"/>
  <c r="O10" i="8"/>
  <c r="K10" i="8"/>
  <c r="P10" i="8" s="1"/>
  <c r="H10" i="8"/>
  <c r="G10" i="8"/>
  <c r="E10" i="8"/>
  <c r="N7" i="8"/>
  <c r="M7" i="8"/>
  <c r="O7" i="8" s="1"/>
  <c r="J7" i="8"/>
  <c r="I7" i="8"/>
  <c r="H7" i="8"/>
  <c r="G7" i="8"/>
  <c r="F7" i="8"/>
  <c r="E7" i="8"/>
  <c r="O6" i="8"/>
  <c r="K6" i="8"/>
  <c r="P6" i="8" s="1"/>
  <c r="O5" i="8"/>
  <c r="K5" i="8"/>
  <c r="P5" i="8" s="1"/>
  <c r="P4" i="8"/>
  <c r="O4" i="8"/>
  <c r="K4" i="8"/>
  <c r="P36" i="8" l="1"/>
  <c r="J49" i="8"/>
  <c r="P38" i="8"/>
  <c r="P32" i="8"/>
  <c r="O48" i="8"/>
  <c r="O49" i="8" s="1"/>
  <c r="G48" i="8"/>
  <c r="H48" i="8"/>
  <c r="I57" i="8"/>
  <c r="K48" i="8"/>
  <c r="K7" i="8"/>
  <c r="I54" i="7"/>
  <c r="I55" i="7" s="1"/>
  <c r="I56" i="7" s="1"/>
  <c r="I57" i="7" s="1"/>
  <c r="M49" i="7"/>
  <c r="N48" i="7"/>
  <c r="M48" i="7"/>
  <c r="J48" i="7"/>
  <c r="I48" i="7"/>
  <c r="F48" i="7"/>
  <c r="E48" i="7"/>
  <c r="D48" i="7"/>
  <c r="O46" i="7"/>
  <c r="P46" i="7" s="1"/>
  <c r="K46" i="7"/>
  <c r="H46" i="7"/>
  <c r="G46" i="7"/>
  <c r="E46" i="7"/>
  <c r="O45" i="7"/>
  <c r="K45" i="7"/>
  <c r="P45" i="7" s="1"/>
  <c r="H45" i="7"/>
  <c r="E45" i="7"/>
  <c r="O44" i="7"/>
  <c r="K44" i="7"/>
  <c r="P44" i="7" s="1"/>
  <c r="H44" i="7"/>
  <c r="E44" i="7"/>
  <c r="O43" i="7"/>
  <c r="K43" i="7"/>
  <c r="P43" i="7" s="1"/>
  <c r="H43" i="7"/>
  <c r="E43" i="7"/>
  <c r="P42" i="7"/>
  <c r="O42" i="7"/>
  <c r="K42" i="7"/>
  <c r="H42" i="7"/>
  <c r="P41" i="7"/>
  <c r="O41" i="7"/>
  <c r="K41" i="7"/>
  <c r="H41" i="7"/>
  <c r="E41" i="7"/>
  <c r="O40" i="7"/>
  <c r="K40" i="7"/>
  <c r="P40" i="7" s="1"/>
  <c r="H40" i="7"/>
  <c r="P39" i="7"/>
  <c r="O39" i="7"/>
  <c r="K39" i="7"/>
  <c r="H39" i="7"/>
  <c r="E39" i="7"/>
  <c r="O38" i="7"/>
  <c r="P38" i="7" s="1"/>
  <c r="K38" i="7"/>
  <c r="H38" i="7"/>
  <c r="E38" i="7"/>
  <c r="O37" i="7"/>
  <c r="K37" i="7"/>
  <c r="P37" i="7" s="1"/>
  <c r="O36" i="7"/>
  <c r="K36" i="7"/>
  <c r="P36" i="7" s="1"/>
  <c r="H36" i="7"/>
  <c r="P35" i="7"/>
  <c r="O35" i="7"/>
  <c r="K35" i="7"/>
  <c r="H35" i="7"/>
  <c r="E35" i="7"/>
  <c r="O34" i="7"/>
  <c r="K34" i="7"/>
  <c r="P34" i="7" s="1"/>
  <c r="H34" i="7"/>
  <c r="E34" i="7"/>
  <c r="P33" i="7"/>
  <c r="O33" i="7"/>
  <c r="K33" i="7"/>
  <c r="H33" i="7"/>
  <c r="E33" i="7"/>
  <c r="O32" i="7"/>
  <c r="K32" i="7"/>
  <c r="P32" i="7" s="1"/>
  <c r="H32" i="7"/>
  <c r="E32" i="7"/>
  <c r="O31" i="7"/>
  <c r="K31" i="7"/>
  <c r="P31" i="7" s="1"/>
  <c r="H31" i="7"/>
  <c r="E31" i="7"/>
  <c r="O30" i="7"/>
  <c r="K30" i="7"/>
  <c r="P30" i="7" s="1"/>
  <c r="H30" i="7"/>
  <c r="E30" i="7"/>
  <c r="P29" i="7"/>
  <c r="O29" i="7"/>
  <c r="K29" i="7"/>
  <c r="H29" i="7"/>
  <c r="G29" i="7"/>
  <c r="E29" i="7"/>
  <c r="P28" i="7"/>
  <c r="O28" i="7"/>
  <c r="K28" i="7"/>
  <c r="H28" i="7"/>
  <c r="G28" i="7"/>
  <c r="E28" i="7"/>
  <c r="P27" i="7"/>
  <c r="O27" i="7"/>
  <c r="K27" i="7"/>
  <c r="H27" i="7"/>
  <c r="E27" i="7"/>
  <c r="P26" i="7"/>
  <c r="O26" i="7"/>
  <c r="K26" i="7"/>
  <c r="H26" i="7"/>
  <c r="E26" i="7"/>
  <c r="O25" i="7"/>
  <c r="K25" i="7"/>
  <c r="P25" i="7" s="1"/>
  <c r="H25" i="7"/>
  <c r="E25" i="7"/>
  <c r="O24" i="7"/>
  <c r="P24" i="7" s="1"/>
  <c r="K24" i="7"/>
  <c r="H24" i="7"/>
  <c r="E24" i="7"/>
  <c r="O23" i="7"/>
  <c r="K23" i="7"/>
  <c r="P23" i="7" s="1"/>
  <c r="H23" i="7"/>
  <c r="E23" i="7"/>
  <c r="P22" i="7"/>
  <c r="O22" i="7"/>
  <c r="K22" i="7"/>
  <c r="H22" i="7"/>
  <c r="E22" i="7"/>
  <c r="P21" i="7"/>
  <c r="O21" i="7"/>
  <c r="K21" i="7"/>
  <c r="H21" i="7"/>
  <c r="E21" i="7"/>
  <c r="O20" i="7"/>
  <c r="K20" i="7"/>
  <c r="P20" i="7" s="1"/>
  <c r="H20" i="7"/>
  <c r="E20" i="7"/>
  <c r="P19" i="7"/>
  <c r="O19" i="7"/>
  <c r="K19" i="7"/>
  <c r="H19" i="7"/>
  <c r="E19" i="7"/>
  <c r="O18" i="7"/>
  <c r="K18" i="7"/>
  <c r="P18" i="7" s="1"/>
  <c r="E18" i="7"/>
  <c r="P17" i="7"/>
  <c r="O17" i="7"/>
  <c r="K17" i="7"/>
  <c r="H17" i="7"/>
  <c r="E17" i="7"/>
  <c r="P16" i="7"/>
  <c r="O16" i="7"/>
  <c r="K16" i="7"/>
  <c r="E16" i="7"/>
  <c r="O15" i="7"/>
  <c r="K15" i="7"/>
  <c r="P15" i="7" s="1"/>
  <c r="H15" i="7"/>
  <c r="E15" i="7"/>
  <c r="O14" i="7"/>
  <c r="P14" i="7" s="1"/>
  <c r="K14" i="7"/>
  <c r="H14" i="7"/>
  <c r="E14" i="7"/>
  <c r="O13" i="7"/>
  <c r="K13" i="7"/>
  <c r="H13" i="7"/>
  <c r="G13" i="7"/>
  <c r="E13" i="7"/>
  <c r="O12" i="7"/>
  <c r="K12" i="7"/>
  <c r="P12" i="7" s="1"/>
  <c r="H12" i="7"/>
  <c r="E12" i="7"/>
  <c r="O11" i="7"/>
  <c r="K11" i="7"/>
  <c r="H11" i="7"/>
  <c r="G11" i="7"/>
  <c r="G48" i="7" s="1"/>
  <c r="E11" i="7"/>
  <c r="O10" i="7"/>
  <c r="K10" i="7"/>
  <c r="H10" i="7"/>
  <c r="G10" i="7"/>
  <c r="E10" i="7"/>
  <c r="N7" i="7"/>
  <c r="M7" i="7"/>
  <c r="O7" i="7" s="1"/>
  <c r="J7" i="7"/>
  <c r="J49" i="7" s="1"/>
  <c r="I7" i="7"/>
  <c r="H7" i="7"/>
  <c r="G7" i="7"/>
  <c r="F7" i="7"/>
  <c r="E7" i="7"/>
  <c r="P6" i="7"/>
  <c r="O6" i="7"/>
  <c r="K6" i="7"/>
  <c r="O5" i="7"/>
  <c r="K5" i="7"/>
  <c r="P5" i="7" s="1"/>
  <c r="P4" i="7"/>
  <c r="O4" i="7"/>
  <c r="K4" i="7"/>
  <c r="I56" i="6"/>
  <c r="I57" i="6" s="1"/>
  <c r="I55" i="6"/>
  <c r="I54" i="6"/>
  <c r="M49" i="6"/>
  <c r="N48" i="6"/>
  <c r="N49" i="6" s="1"/>
  <c r="M48" i="6"/>
  <c r="J48" i="6"/>
  <c r="J49" i="6" s="1"/>
  <c r="I48" i="6"/>
  <c r="F48" i="6"/>
  <c r="E48" i="6"/>
  <c r="D48" i="6"/>
  <c r="P46" i="6"/>
  <c r="O46" i="6"/>
  <c r="K46" i="6"/>
  <c r="H46" i="6"/>
  <c r="G46" i="6"/>
  <c r="E46" i="6"/>
  <c r="O45" i="6"/>
  <c r="K45" i="6"/>
  <c r="P45" i="6" s="1"/>
  <c r="H45" i="6"/>
  <c r="E45" i="6"/>
  <c r="P44" i="6"/>
  <c r="O44" i="6"/>
  <c r="K44" i="6"/>
  <c r="H44" i="6"/>
  <c r="E44" i="6"/>
  <c r="O43" i="6"/>
  <c r="K43" i="6"/>
  <c r="P43" i="6" s="1"/>
  <c r="H43" i="6"/>
  <c r="E43" i="6"/>
  <c r="O42" i="6"/>
  <c r="P42" i="6" s="1"/>
  <c r="K42" i="6"/>
  <c r="H42" i="6"/>
  <c r="P41" i="6"/>
  <c r="O41" i="6"/>
  <c r="K41" i="6"/>
  <c r="H41" i="6"/>
  <c r="E41" i="6"/>
  <c r="O40" i="6"/>
  <c r="K40" i="6"/>
  <c r="P40" i="6" s="1"/>
  <c r="H40" i="6"/>
  <c r="P39" i="6"/>
  <c r="O39" i="6"/>
  <c r="K39" i="6"/>
  <c r="H39" i="6"/>
  <c r="E39" i="6"/>
  <c r="O38" i="6"/>
  <c r="K38" i="6"/>
  <c r="P38" i="6" s="1"/>
  <c r="H38" i="6"/>
  <c r="E38" i="6"/>
  <c r="O37" i="6"/>
  <c r="K37" i="6"/>
  <c r="P37" i="6" s="1"/>
  <c r="P36" i="6"/>
  <c r="O36" i="6"/>
  <c r="K36" i="6"/>
  <c r="H36" i="6"/>
  <c r="O35" i="6"/>
  <c r="K35" i="6"/>
  <c r="P35" i="6" s="1"/>
  <c r="H35" i="6"/>
  <c r="E35" i="6"/>
  <c r="O34" i="6"/>
  <c r="K34" i="6"/>
  <c r="P34" i="6" s="1"/>
  <c r="H34" i="6"/>
  <c r="E34" i="6"/>
  <c r="P33" i="6"/>
  <c r="O33" i="6"/>
  <c r="K33" i="6"/>
  <c r="H33" i="6"/>
  <c r="E33" i="6"/>
  <c r="O32" i="6"/>
  <c r="K32" i="6"/>
  <c r="P32" i="6" s="1"/>
  <c r="H32" i="6"/>
  <c r="E32" i="6"/>
  <c r="P31" i="6"/>
  <c r="O31" i="6"/>
  <c r="K31" i="6"/>
  <c r="H31" i="6"/>
  <c r="E31" i="6"/>
  <c r="O30" i="6"/>
  <c r="K30" i="6"/>
  <c r="P30" i="6" s="1"/>
  <c r="H30" i="6"/>
  <c r="E30" i="6"/>
  <c r="O29" i="6"/>
  <c r="P29" i="6" s="1"/>
  <c r="K29" i="6"/>
  <c r="H29" i="6"/>
  <c r="G29" i="6"/>
  <c r="E29" i="6"/>
  <c r="O28" i="6"/>
  <c r="K28" i="6"/>
  <c r="P28" i="6" s="1"/>
  <c r="H28" i="6"/>
  <c r="G28" i="6"/>
  <c r="E28" i="6"/>
  <c r="O27" i="6"/>
  <c r="P27" i="6" s="1"/>
  <c r="K27" i="6"/>
  <c r="H27" i="6"/>
  <c r="E27" i="6"/>
  <c r="P26" i="6"/>
  <c r="O26" i="6"/>
  <c r="K26" i="6"/>
  <c r="H26" i="6"/>
  <c r="E26" i="6"/>
  <c r="O25" i="6"/>
  <c r="K25" i="6"/>
  <c r="P25" i="6" s="1"/>
  <c r="H25" i="6"/>
  <c r="E25" i="6"/>
  <c r="P24" i="6"/>
  <c r="O24" i="6"/>
  <c r="K24" i="6"/>
  <c r="H24" i="6"/>
  <c r="E24" i="6"/>
  <c r="O23" i="6"/>
  <c r="K23" i="6"/>
  <c r="P23" i="6" s="1"/>
  <c r="H23" i="6"/>
  <c r="E23" i="6"/>
  <c r="P22" i="6"/>
  <c r="O22" i="6"/>
  <c r="K22" i="6"/>
  <c r="H22" i="6"/>
  <c r="E22" i="6"/>
  <c r="O21" i="6"/>
  <c r="K21" i="6"/>
  <c r="P21" i="6" s="1"/>
  <c r="H21" i="6"/>
  <c r="E21" i="6"/>
  <c r="O20" i="6"/>
  <c r="K20" i="6"/>
  <c r="P20" i="6" s="1"/>
  <c r="H20" i="6"/>
  <c r="E20" i="6"/>
  <c r="P19" i="6"/>
  <c r="O19" i="6"/>
  <c r="K19" i="6"/>
  <c r="H19" i="6"/>
  <c r="E19" i="6"/>
  <c r="O18" i="6"/>
  <c r="K18" i="6"/>
  <c r="P18" i="6" s="1"/>
  <c r="E18" i="6"/>
  <c r="P17" i="6"/>
  <c r="O17" i="6"/>
  <c r="K17" i="6"/>
  <c r="H17" i="6"/>
  <c r="E17" i="6"/>
  <c r="O16" i="6"/>
  <c r="K16" i="6"/>
  <c r="P16" i="6" s="1"/>
  <c r="E16" i="6"/>
  <c r="O15" i="6"/>
  <c r="K15" i="6"/>
  <c r="P15" i="6" s="1"/>
  <c r="H15" i="6"/>
  <c r="E15" i="6"/>
  <c r="P14" i="6"/>
  <c r="O14" i="6"/>
  <c r="K14" i="6"/>
  <c r="H14" i="6"/>
  <c r="E14" i="6"/>
  <c r="O13" i="6"/>
  <c r="K13" i="6"/>
  <c r="P13" i="6" s="1"/>
  <c r="H13" i="6"/>
  <c r="G13" i="6"/>
  <c r="E13" i="6"/>
  <c r="P12" i="6"/>
  <c r="O12" i="6"/>
  <c r="K12" i="6"/>
  <c r="H12" i="6"/>
  <c r="E12" i="6"/>
  <c r="O11" i="6"/>
  <c r="K11" i="6"/>
  <c r="P11" i="6" s="1"/>
  <c r="H11" i="6"/>
  <c r="G11" i="6"/>
  <c r="G48" i="6" s="1"/>
  <c r="E11" i="6"/>
  <c r="O10" i="6"/>
  <c r="O48" i="6" s="1"/>
  <c r="K10" i="6"/>
  <c r="H10" i="6"/>
  <c r="G10" i="6"/>
  <c r="E10" i="6"/>
  <c r="N7" i="6"/>
  <c r="M7" i="6"/>
  <c r="O7" i="6" s="1"/>
  <c r="J7" i="6"/>
  <c r="I7" i="6"/>
  <c r="H7" i="6"/>
  <c r="G7" i="6"/>
  <c r="F7" i="6"/>
  <c r="E7" i="6"/>
  <c r="O6" i="6"/>
  <c r="K6" i="6"/>
  <c r="P6" i="6" s="1"/>
  <c r="O5" i="6"/>
  <c r="K5" i="6"/>
  <c r="P5" i="6" s="1"/>
  <c r="O4" i="6"/>
  <c r="K4" i="6"/>
  <c r="P4" i="6" s="1"/>
  <c r="P48" i="8" l="1"/>
  <c r="K49" i="8"/>
  <c r="P7" i="8"/>
  <c r="P13" i="7"/>
  <c r="P48" i="7" s="1"/>
  <c r="P11" i="7"/>
  <c r="H48" i="7"/>
  <c r="N49" i="7"/>
  <c r="O48" i="7"/>
  <c r="O49" i="7" s="1"/>
  <c r="I49" i="7"/>
  <c r="K48" i="7"/>
  <c r="P10" i="7"/>
  <c r="K7" i="7"/>
  <c r="H48" i="6"/>
  <c r="O49" i="6"/>
  <c r="K48" i="6"/>
  <c r="P10" i="6"/>
  <c r="P48" i="6" s="1"/>
  <c r="I49" i="6"/>
  <c r="K7" i="6"/>
  <c r="N48" i="5"/>
  <c r="M48" i="5"/>
  <c r="J48" i="5"/>
  <c r="J49" i="5" s="1"/>
  <c r="I48" i="5"/>
  <c r="F48" i="5"/>
  <c r="E48" i="5"/>
  <c r="D48" i="5"/>
  <c r="O46" i="5"/>
  <c r="K46" i="5"/>
  <c r="P46" i="5" s="1"/>
  <c r="H46" i="5"/>
  <c r="G46" i="5"/>
  <c r="E46" i="5"/>
  <c r="P45" i="5"/>
  <c r="O45" i="5"/>
  <c r="K45" i="5"/>
  <c r="H45" i="5"/>
  <c r="E45" i="5"/>
  <c r="O44" i="5"/>
  <c r="K44" i="5"/>
  <c r="P44" i="5" s="1"/>
  <c r="H44" i="5"/>
  <c r="E44" i="5"/>
  <c r="O43" i="5"/>
  <c r="K43" i="5"/>
  <c r="P43" i="5" s="1"/>
  <c r="H43" i="5"/>
  <c r="E43" i="5"/>
  <c r="O42" i="5"/>
  <c r="K42" i="5"/>
  <c r="P42" i="5" s="1"/>
  <c r="H42" i="5"/>
  <c r="O41" i="5"/>
  <c r="K41" i="5"/>
  <c r="P41" i="5" s="1"/>
  <c r="H41" i="5"/>
  <c r="E41" i="5"/>
  <c r="P40" i="5"/>
  <c r="O40" i="5"/>
  <c r="K40" i="5"/>
  <c r="H40" i="5"/>
  <c r="P39" i="5"/>
  <c r="O39" i="5"/>
  <c r="K39" i="5"/>
  <c r="H39" i="5"/>
  <c r="E39" i="5"/>
  <c r="O38" i="5"/>
  <c r="K38" i="5"/>
  <c r="P38" i="5" s="1"/>
  <c r="H38" i="5"/>
  <c r="E38" i="5"/>
  <c r="O37" i="5"/>
  <c r="K37" i="5"/>
  <c r="P37" i="5" s="1"/>
  <c r="O36" i="5"/>
  <c r="K36" i="5"/>
  <c r="P36" i="5" s="1"/>
  <c r="H36" i="5"/>
  <c r="O35" i="5"/>
  <c r="K35" i="5"/>
  <c r="P35" i="5" s="1"/>
  <c r="H35" i="5"/>
  <c r="E35" i="5"/>
  <c r="O34" i="5"/>
  <c r="K34" i="5"/>
  <c r="P34" i="5" s="1"/>
  <c r="H34" i="5"/>
  <c r="E34" i="5"/>
  <c r="O33" i="5"/>
  <c r="K33" i="5"/>
  <c r="P33" i="5" s="1"/>
  <c r="H33" i="5"/>
  <c r="E33" i="5"/>
  <c r="P32" i="5"/>
  <c r="O32" i="5"/>
  <c r="K32" i="5"/>
  <c r="H32" i="5"/>
  <c r="E32" i="5"/>
  <c r="O31" i="5"/>
  <c r="K31" i="5"/>
  <c r="P31" i="5" s="1"/>
  <c r="H31" i="5"/>
  <c r="E31" i="5"/>
  <c r="O30" i="5"/>
  <c r="K30" i="5"/>
  <c r="P30" i="5" s="1"/>
  <c r="H30" i="5"/>
  <c r="E30" i="5"/>
  <c r="O29" i="5"/>
  <c r="K29" i="5"/>
  <c r="P29" i="5" s="1"/>
  <c r="H29" i="5"/>
  <c r="G29" i="5"/>
  <c r="E29" i="5"/>
  <c r="O28" i="5"/>
  <c r="K28" i="5"/>
  <c r="H28" i="5"/>
  <c r="G28" i="5"/>
  <c r="E28" i="5"/>
  <c r="O27" i="5"/>
  <c r="K27" i="5"/>
  <c r="P27" i="5" s="1"/>
  <c r="H27" i="5"/>
  <c r="E27" i="5"/>
  <c r="O26" i="5"/>
  <c r="K26" i="5"/>
  <c r="P26" i="5" s="1"/>
  <c r="H26" i="5"/>
  <c r="E26" i="5"/>
  <c r="O25" i="5"/>
  <c r="K25" i="5"/>
  <c r="P25" i="5" s="1"/>
  <c r="H25" i="5"/>
  <c r="E25" i="5"/>
  <c r="O24" i="5"/>
  <c r="K24" i="5"/>
  <c r="P24" i="5" s="1"/>
  <c r="H24" i="5"/>
  <c r="E24" i="5"/>
  <c r="O23" i="5"/>
  <c r="K23" i="5"/>
  <c r="H23" i="5"/>
  <c r="E23" i="5"/>
  <c r="O22" i="5"/>
  <c r="P22" i="5" s="1"/>
  <c r="K22" i="5"/>
  <c r="H22" i="5"/>
  <c r="E22" i="5"/>
  <c r="O21" i="5"/>
  <c r="K21" i="5"/>
  <c r="P21" i="5" s="1"/>
  <c r="H21" i="5"/>
  <c r="E21" i="5"/>
  <c r="O20" i="5"/>
  <c r="K20" i="5"/>
  <c r="P20" i="5" s="1"/>
  <c r="H20" i="5"/>
  <c r="E20" i="5"/>
  <c r="O19" i="5"/>
  <c r="K19" i="5"/>
  <c r="P19" i="5" s="1"/>
  <c r="H19" i="5"/>
  <c r="E19" i="5"/>
  <c r="O18" i="5"/>
  <c r="K18" i="5"/>
  <c r="E18" i="5"/>
  <c r="O17" i="5"/>
  <c r="K17" i="5"/>
  <c r="H17" i="5"/>
  <c r="E17" i="5"/>
  <c r="O16" i="5"/>
  <c r="K16" i="5"/>
  <c r="E16" i="5"/>
  <c r="O15" i="5"/>
  <c r="K15" i="5"/>
  <c r="P15" i="5" s="1"/>
  <c r="H15" i="5"/>
  <c r="E15" i="5"/>
  <c r="O14" i="5"/>
  <c r="K14" i="5"/>
  <c r="P14" i="5" s="1"/>
  <c r="H14" i="5"/>
  <c r="E14" i="5"/>
  <c r="O13" i="5"/>
  <c r="K13" i="5"/>
  <c r="H13" i="5"/>
  <c r="G13" i="5"/>
  <c r="E13" i="5"/>
  <c r="O12" i="5"/>
  <c r="K12" i="5"/>
  <c r="P12" i="5" s="1"/>
  <c r="H12" i="5"/>
  <c r="E12" i="5"/>
  <c r="O11" i="5"/>
  <c r="K11" i="5"/>
  <c r="P11" i="5" s="1"/>
  <c r="H11" i="5"/>
  <c r="G11" i="5"/>
  <c r="E11" i="5"/>
  <c r="O10" i="5"/>
  <c r="K10" i="5"/>
  <c r="H10" i="5"/>
  <c r="G10" i="5"/>
  <c r="E10" i="5"/>
  <c r="N7" i="5"/>
  <c r="N49" i="5" s="1"/>
  <c r="M7" i="5"/>
  <c r="M49" i="5" s="1"/>
  <c r="J7" i="5"/>
  <c r="I7" i="5"/>
  <c r="K7" i="5" s="1"/>
  <c r="H7" i="5"/>
  <c r="G7" i="5"/>
  <c r="F7" i="5"/>
  <c r="E7" i="5"/>
  <c r="O6" i="5"/>
  <c r="K6" i="5"/>
  <c r="P6" i="5" s="1"/>
  <c r="O5" i="5"/>
  <c r="P5" i="5" s="1"/>
  <c r="K5" i="5"/>
  <c r="O4" i="5"/>
  <c r="K4" i="5"/>
  <c r="P4" i="5" s="1"/>
  <c r="I58" i="8" l="1"/>
  <c r="P49" i="8"/>
  <c r="K49" i="7"/>
  <c r="P7" i="7"/>
  <c r="P7" i="6"/>
  <c r="K49" i="6"/>
  <c r="P23" i="5"/>
  <c r="P28" i="5"/>
  <c r="P18" i="5"/>
  <c r="P16" i="5"/>
  <c r="P13" i="5"/>
  <c r="H48" i="5"/>
  <c r="G48" i="5"/>
  <c r="P10" i="5"/>
  <c r="P17" i="5"/>
  <c r="O7" i="5"/>
  <c r="K48" i="5"/>
  <c r="K49" i="5" s="1"/>
  <c r="O48" i="5"/>
  <c r="I49" i="5"/>
  <c r="I59" i="8" l="1"/>
  <c r="I60" i="8"/>
  <c r="J57" i="8" s="1"/>
  <c r="J56" i="8"/>
  <c r="I58" i="7"/>
  <c r="P49" i="7"/>
  <c r="I58" i="6"/>
  <c r="P49" i="6"/>
  <c r="P48" i="5"/>
  <c r="O49" i="5"/>
  <c r="I54" i="5"/>
  <c r="I55" i="5" s="1"/>
  <c r="I56" i="5" s="1"/>
  <c r="P7" i="5"/>
  <c r="J56" i="7" l="1"/>
  <c r="I59" i="7"/>
  <c r="I60" i="7"/>
  <c r="J57" i="7" s="1"/>
  <c r="J56" i="6"/>
  <c r="I59" i="6"/>
  <c r="I60" i="6"/>
  <c r="J57" i="6" s="1"/>
  <c r="I58" i="5"/>
  <c r="J56" i="5" s="1"/>
  <c r="P49" i="5"/>
  <c r="I57" i="5"/>
  <c r="I60" i="5" l="1"/>
  <c r="J57" i="5" s="1"/>
  <c r="I59" i="5"/>
</calcChain>
</file>

<file path=xl/sharedStrings.xml><?xml version="1.0" encoding="utf-8"?>
<sst xmlns="http://schemas.openxmlformats.org/spreadsheetml/2006/main" count="416" uniqueCount="107">
  <si>
    <t xml:space="preserve">      Total Expenditures</t>
  </si>
  <si>
    <t xml:space="preserve">               Raw Food Cost</t>
  </si>
  <si>
    <t>7460</t>
  </si>
  <si>
    <t xml:space="preserve">               Parent Activities</t>
  </si>
  <si>
    <t>7450</t>
  </si>
  <si>
    <t xml:space="preserve">               Advertising</t>
  </si>
  <si>
    <t>7440</t>
  </si>
  <si>
    <t xml:space="preserve">               Advisory/Board Member Expenses</t>
  </si>
  <si>
    <t xml:space="preserve">               Training &amp; Technical Assistance</t>
  </si>
  <si>
    <t>7430</t>
  </si>
  <si>
    <t xml:space="preserve">               Staff Development</t>
  </si>
  <si>
    <t xml:space="preserve">               Meetings/Workshops/Training</t>
  </si>
  <si>
    <t>7410</t>
  </si>
  <si>
    <t xml:space="preserve">               Registration Fees</t>
  </si>
  <si>
    <t>7320</t>
  </si>
  <si>
    <t xml:space="preserve">               Expendable Equipment</t>
  </si>
  <si>
    <t xml:space="preserve">              Special Events</t>
  </si>
  <si>
    <t>7020</t>
  </si>
  <si>
    <t xml:space="preserve">               Dues/Subscriptions</t>
  </si>
  <si>
    <t>7010</t>
  </si>
  <si>
    <t xml:space="preserve">               Fees, Licenses, and Permits</t>
  </si>
  <si>
    <t>6940</t>
  </si>
  <si>
    <t xml:space="preserve">               Technology</t>
  </si>
  <si>
    <t>6930</t>
  </si>
  <si>
    <t xml:space="preserve">               Equipment Lease</t>
  </si>
  <si>
    <t>6920</t>
  </si>
  <si>
    <t xml:space="preserve">               Vehicle Expense</t>
  </si>
  <si>
    <t>6910</t>
  </si>
  <si>
    <t xml:space="preserve">               Equipment Maintenance</t>
  </si>
  <si>
    <t xml:space="preserve">               Repairs and Maintenance- Building - Non-Recurring</t>
  </si>
  <si>
    <t>6850</t>
  </si>
  <si>
    <t xml:space="preserve">               Repairs and Maintenance- Building - Recurring</t>
  </si>
  <si>
    <t>6840</t>
  </si>
  <si>
    <t xml:space="preserve">               Communications</t>
  </si>
  <si>
    <t>6830</t>
  </si>
  <si>
    <t xml:space="preserve">               General Liability and Property Insurance</t>
  </si>
  <si>
    <t>6820</t>
  </si>
  <si>
    <t xml:space="preserve">               Utilities</t>
  </si>
  <si>
    <t>6810</t>
  </si>
  <si>
    <t xml:space="preserve">               Rent/Space Cost</t>
  </si>
  <si>
    <t>6715</t>
  </si>
  <si>
    <t xml:space="preserve">               Contractual Services – Health/Disabilities</t>
  </si>
  <si>
    <t>6710</t>
  </si>
  <si>
    <t xml:space="preserve">               Contractual Services/Professional</t>
  </si>
  <si>
    <t>6600</t>
  </si>
  <si>
    <t xml:space="preserve">               Postage and Delivery Expense</t>
  </si>
  <si>
    <t>6510</t>
  </si>
  <si>
    <t xml:space="preserve">               Copies/Printing/Copier Maintenance/Toner/Paper</t>
  </si>
  <si>
    <t>6440</t>
  </si>
  <si>
    <t xml:space="preserve">               Medical/Dental Supplies</t>
  </si>
  <si>
    <t>6430</t>
  </si>
  <si>
    <t xml:space="preserve">               Kitchen Supplies</t>
  </si>
  <si>
    <t>6420</t>
  </si>
  <si>
    <t xml:space="preserve">               Classroom Supplies</t>
  </si>
  <si>
    <t>6415</t>
  </si>
  <si>
    <t xml:space="preserve">               Program Supplies</t>
  </si>
  <si>
    <t>6410</t>
  </si>
  <si>
    <t xml:space="preserve">               Office Supplies</t>
  </si>
  <si>
    <t>6310</t>
  </si>
  <si>
    <t xml:space="preserve">               Travel - In Area</t>
  </si>
  <si>
    <t>6210</t>
  </si>
  <si>
    <t xml:space="preserve">               Indirect Costs - Head Start</t>
  </si>
  <si>
    <t>6180</t>
  </si>
  <si>
    <t xml:space="preserve">               Staff Screenings</t>
  </si>
  <si>
    <t>6110</t>
  </si>
  <si>
    <t xml:space="preserve">               Fringe - Head Start</t>
  </si>
  <si>
    <t>6010</t>
  </si>
  <si>
    <t xml:space="preserve">               Salaries &amp; Wages - Head Start</t>
  </si>
  <si>
    <t>Expenditures</t>
  </si>
  <si>
    <t xml:space="preserve">      Total Revenue</t>
  </si>
  <si>
    <t xml:space="preserve">               Other</t>
  </si>
  <si>
    <t xml:space="preserve">               Government Contracts - STATE &amp; LOCAL</t>
  </si>
  <si>
    <t>4000</t>
  </si>
  <si>
    <t xml:space="preserve">               Government Contracts - FEDERAL</t>
  </si>
  <si>
    <t>Revenue</t>
  </si>
  <si>
    <t>Total Other Funding Sources</t>
  </si>
  <si>
    <t>CHSP</t>
  </si>
  <si>
    <t>TOTAL PROGRAM FUNDING</t>
  </si>
  <si>
    <t>CCFP</t>
  </si>
  <si>
    <t>HEAD START</t>
  </si>
  <si>
    <t>Budgets of Other Funding Sources</t>
  </si>
  <si>
    <t>2018/19 Proposed Extended Day Budget</t>
  </si>
  <si>
    <t>2018-19 Proposed Head Start Budget</t>
  </si>
  <si>
    <t>17-18 Revised Allocation with COLA</t>
  </si>
  <si>
    <t>2017 COLA</t>
  </si>
  <si>
    <t>Original          17-18 Budget</t>
  </si>
  <si>
    <t>Federal Funding</t>
  </si>
  <si>
    <t>Difference:</t>
  </si>
  <si>
    <t>.2898 Fringe</t>
  </si>
  <si>
    <t>Total Salaries, Fringe &amp; Indirect</t>
  </si>
  <si>
    <t>Total Funding</t>
  </si>
  <si>
    <t>x 70%</t>
  </si>
  <si>
    <t>RECAP:</t>
  </si>
  <si>
    <t>HEAD START BUDGET                 (All Funding Sources)</t>
  </si>
  <si>
    <t>HS Salaries &amp; Wages (all funding sources)</t>
  </si>
  <si>
    <t xml:space="preserve">              Client Assistance</t>
  </si>
  <si>
    <t>Total Salaries, Fringe &amp; Indirect (less Summer VPK)</t>
  </si>
  <si>
    <t>Total Funding  (less Summer VPK)</t>
  </si>
  <si>
    <t>VPK</t>
  </si>
  <si>
    <t>includes COLA increase</t>
  </si>
  <si>
    <t>378 students with 85% attendance</t>
  </si>
  <si>
    <t>Total Wages &amp; Fringe</t>
  </si>
  <si>
    <t>80 students</t>
  </si>
  <si>
    <t>7.0 hrs/day x 206 days = 1442 hours</t>
  </si>
  <si>
    <t>7.0 hrs/day x 206 days = 1442 hours plus increases: 3% Teacher Asst; 5% Teacher with AA; 10% Teacher with BS</t>
  </si>
  <si>
    <t>7.5 hrs/day x 206 days = 1545 hours</t>
  </si>
  <si>
    <t>7.0 hrs/day x 206 days = 1442 hours plus increases: 3% Teacher Asst; 5% Teacher with AA; 10% Teacher with BS; 5% Family Advocates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</si>
</sst>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rgb="FF00B050"/>
      <name val="Arial Narrow"/>
      <family val="2"/>
    </font>
    <font>
      <b/>
      <u val="singleAccounting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8"/>
      <color theme="1"/>
      <name val="Tahoma"/>
      <family val="2"/>
    </font>
    <font>
      <b/>
      <sz val="10"/>
      <color rgb="FF0033CC"/>
      <name val="Arial Narrow"/>
      <family val="2"/>
    </font>
    <font>
      <b/>
      <u val="doubleAccounting"/>
      <sz val="10"/>
      <color theme="1"/>
      <name val="Arial Narrow"/>
      <family val="2"/>
    </font>
    <font>
      <b/>
      <sz val="8"/>
      <color rgb="FFFF0000"/>
      <name val="Arial Narrow"/>
      <family val="2"/>
    </font>
    <font>
      <b/>
      <sz val="10"/>
      <color rgb="FF7030A0"/>
      <name val="Arial Narrow"/>
      <family val="2"/>
    </font>
    <font>
      <b/>
      <u val="singleAccounting"/>
      <sz val="10"/>
      <color rgb="FF0033CC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0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41" fontId="3" fillId="4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0" fontId="7" fillId="0" borderId="0" xfId="0" applyNumberFormat="1" applyFont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0" fontId="3" fillId="0" borderId="0" xfId="0" applyNumberFormat="1" applyFont="1" applyBorder="1" applyAlignment="1">
      <alignment horizontal="right" vertical="center" wrapText="1"/>
    </xf>
    <xf numFmtId="40" fontId="3" fillId="3" borderId="0" xfId="0" applyNumberFormat="1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Border="1" applyAlignment="1">
      <alignment horizontal="right" vertical="center" wrapText="1"/>
    </xf>
    <xf numFmtId="40" fontId="2" fillId="3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0" fontId="6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3" fillId="2" borderId="1" xfId="0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2" borderId="0" xfId="0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0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1" fontId="10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1" fontId="7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 wrapText="1"/>
    </xf>
    <xf numFmtId="38" fontId="3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41" fontId="2" fillId="6" borderId="1" xfId="0" applyNumberFormat="1" applyFont="1" applyFill="1" applyBorder="1" applyAlignment="1">
      <alignment vertical="center"/>
    </xf>
    <xf numFmtId="165" fontId="13" fillId="0" borderId="0" xfId="2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40" fontId="2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/>
    </xf>
    <xf numFmtId="43" fontId="2" fillId="8" borderId="1" xfId="0" applyNumberFormat="1" applyFont="1" applyFill="1" applyBorder="1" applyAlignment="1">
      <alignment vertical="center"/>
    </xf>
    <xf numFmtId="41" fontId="2" fillId="8" borderId="1" xfId="0" applyNumberFormat="1" applyFont="1" applyFill="1" applyBorder="1" applyAlignment="1">
      <alignment vertical="center"/>
    </xf>
    <xf numFmtId="41" fontId="3" fillId="8" borderId="1" xfId="0" applyNumberFormat="1" applyFont="1" applyFill="1" applyBorder="1" applyAlignment="1">
      <alignment vertical="center"/>
    </xf>
    <xf numFmtId="164" fontId="2" fillId="8" borderId="1" xfId="1" applyNumberFormat="1" applyFont="1" applyFill="1" applyBorder="1" applyAlignment="1">
      <alignment vertical="center"/>
    </xf>
    <xf numFmtId="41" fontId="2" fillId="8" borderId="9" xfId="0" applyNumberFormat="1" applyFont="1" applyFill="1" applyBorder="1" applyAlignment="1">
      <alignment vertical="center"/>
    </xf>
    <xf numFmtId="38" fontId="2" fillId="8" borderId="0" xfId="0" applyNumberFormat="1" applyFont="1" applyFill="1" applyAlignment="1">
      <alignment vertical="center"/>
    </xf>
    <xf numFmtId="41" fontId="14" fillId="0" borderId="0" xfId="0" applyNumberFormat="1" applyFont="1" applyAlignment="1">
      <alignment vertical="center"/>
    </xf>
    <xf numFmtId="41" fontId="10" fillId="8" borderId="1" xfId="0" applyNumberFormat="1" applyFont="1" applyFill="1" applyBorder="1" applyAlignment="1">
      <alignment vertical="center"/>
    </xf>
    <xf numFmtId="0" fontId="10" fillId="8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40" fontId="10" fillId="8" borderId="1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3" fontId="10" fillId="8" borderId="1" xfId="0" applyNumberFormat="1" applyFont="1" applyFill="1" applyBorder="1" applyAlignment="1">
      <alignment vertical="center"/>
    </xf>
    <xf numFmtId="164" fontId="10" fillId="8" borderId="1" xfId="1" applyNumberFormat="1" applyFont="1" applyFill="1" applyBorder="1" applyAlignment="1">
      <alignment vertical="center"/>
    </xf>
    <xf numFmtId="41" fontId="10" fillId="8" borderId="9" xfId="0" applyNumberFormat="1" applyFont="1" applyFill="1" applyBorder="1" applyAlignment="1">
      <alignment vertical="center"/>
    </xf>
    <xf numFmtId="38" fontId="10" fillId="8" borderId="0" xfId="0" applyNumberFormat="1" applyFont="1" applyFill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41" fontId="3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150" zoomScaleNormal="15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A3" sqref="A3"/>
    </sheetView>
  </sheetViews>
  <sheetFormatPr defaultColWidth="9.1640625" defaultRowHeight="12.75" x14ac:dyDescent="0.15"/>
  <cols>
    <col min="1" max="1" width="52.83203125" style="69" customWidth="1"/>
    <col min="2" max="2" width="5.5" style="65" customWidth="1"/>
    <col min="3" max="3" width="14.1640625" style="66" hidden="1" customWidth="1"/>
    <col min="4" max="4" width="14.33203125" style="66" hidden="1" customWidth="1"/>
    <col min="5" max="5" width="14.83203125" style="67" hidden="1" customWidth="1"/>
    <col min="6" max="7" width="15.6640625" style="68" hidden="1" customWidth="1"/>
    <col min="8" max="8" width="0.6640625" style="68" hidden="1" customWidth="1"/>
    <col min="9" max="9" width="13.33203125" style="62" bestFit="1" customWidth="1"/>
    <col min="10" max="10" width="9.83203125" style="62" bestFit="1" customWidth="1"/>
    <col min="11" max="11" width="11.5" style="62" customWidth="1"/>
    <col min="12" max="12" width="1.33203125" style="63" customWidth="1"/>
    <col min="13" max="13" width="8.6640625" style="64" bestFit="1" customWidth="1"/>
    <col min="14" max="14" width="14.83203125" style="62" bestFit="1" customWidth="1"/>
    <col min="15" max="15" width="11.6640625" style="62" customWidth="1"/>
    <col min="16" max="16" width="18.6640625" style="62" customWidth="1"/>
    <col min="17" max="17" width="9.1640625" style="76"/>
    <col min="18" max="16384" width="9.1640625" style="8"/>
  </cols>
  <sheetData>
    <row r="1" spans="1:17" x14ac:dyDescent="0.15">
      <c r="A1" s="1"/>
      <c r="B1" s="2"/>
      <c r="C1" s="3"/>
      <c r="D1" s="3"/>
      <c r="E1" s="4"/>
      <c r="F1" s="5"/>
      <c r="G1" s="5"/>
      <c r="H1" s="5"/>
      <c r="I1" s="107" t="s">
        <v>86</v>
      </c>
      <c r="J1" s="108"/>
      <c r="K1" s="108"/>
      <c r="L1" s="6"/>
      <c r="M1" s="107"/>
      <c r="N1" s="108"/>
      <c r="O1" s="108"/>
      <c r="P1" s="7"/>
    </row>
    <row r="2" spans="1:17" s="17" customFormat="1" ht="53.25" customHeight="1" x14ac:dyDescent="0.15">
      <c r="A2" s="84" t="s">
        <v>105</v>
      </c>
      <c r="B2" s="9"/>
      <c r="C2" s="10" t="s">
        <v>85</v>
      </c>
      <c r="D2" s="10" t="s">
        <v>84</v>
      </c>
      <c r="E2" s="11" t="s">
        <v>83</v>
      </c>
      <c r="F2" s="12" t="s">
        <v>82</v>
      </c>
      <c r="G2" s="12" t="s">
        <v>81</v>
      </c>
      <c r="H2" s="12" t="s">
        <v>80</v>
      </c>
      <c r="I2" s="13" t="s">
        <v>79</v>
      </c>
      <c r="J2" s="13" t="s">
        <v>78</v>
      </c>
      <c r="K2" s="13" t="s">
        <v>77</v>
      </c>
      <c r="L2" s="14"/>
      <c r="M2" s="15" t="s">
        <v>76</v>
      </c>
      <c r="N2" s="82" t="s">
        <v>98</v>
      </c>
      <c r="O2" s="13" t="s">
        <v>75</v>
      </c>
      <c r="P2" s="16" t="s">
        <v>93</v>
      </c>
      <c r="Q2" s="77"/>
    </row>
    <row r="3" spans="1:17" ht="51" x14ac:dyDescent="0.15">
      <c r="A3" s="18" t="s">
        <v>74</v>
      </c>
      <c r="B3" s="19"/>
      <c r="C3" s="20"/>
      <c r="D3" s="20"/>
      <c r="E3" s="21"/>
      <c r="F3" s="22"/>
      <c r="G3" s="22"/>
      <c r="H3" s="22"/>
      <c r="I3" s="23"/>
      <c r="J3" s="83" t="s">
        <v>100</v>
      </c>
      <c r="K3" s="23"/>
      <c r="L3" s="24"/>
      <c r="M3" s="25"/>
      <c r="N3" s="83" t="s">
        <v>102</v>
      </c>
      <c r="O3" s="23"/>
      <c r="P3" s="26"/>
    </row>
    <row r="4" spans="1:17" ht="15" x14ac:dyDescent="0.15">
      <c r="A4" s="18" t="s">
        <v>73</v>
      </c>
      <c r="B4" s="19" t="s">
        <v>72</v>
      </c>
      <c r="C4" s="20">
        <v>3372460</v>
      </c>
      <c r="D4" s="27"/>
      <c r="E4" s="21"/>
      <c r="F4" s="22">
        <v>3464698</v>
      </c>
      <c r="G4" s="22"/>
      <c r="H4" s="22"/>
      <c r="I4" s="23">
        <v>3740616</v>
      </c>
      <c r="J4" s="23"/>
      <c r="K4" s="23">
        <f>SUM(I4:J4)</f>
        <v>3740616</v>
      </c>
      <c r="L4" s="24"/>
      <c r="M4" s="25"/>
      <c r="N4" s="23"/>
      <c r="O4" s="23">
        <f>SUM(M4:N4)</f>
        <v>0</v>
      </c>
      <c r="P4" s="26">
        <f>SUM(K4+O4)</f>
        <v>3740616</v>
      </c>
      <c r="Q4" s="76" t="s">
        <v>99</v>
      </c>
    </row>
    <row r="5" spans="1:17" ht="15" x14ac:dyDescent="0.15">
      <c r="A5" s="18" t="s">
        <v>71</v>
      </c>
      <c r="B5" s="19"/>
      <c r="C5" s="27"/>
      <c r="D5" s="27"/>
      <c r="E5" s="21"/>
      <c r="F5" s="22">
        <v>0</v>
      </c>
      <c r="G5" s="22">
        <v>322252.68</v>
      </c>
      <c r="H5" s="22">
        <v>408201</v>
      </c>
      <c r="I5" s="23"/>
      <c r="J5" s="42">
        <v>336857</v>
      </c>
      <c r="K5" s="23">
        <f>SUM(I5:J5)</f>
        <v>336857</v>
      </c>
      <c r="L5" s="24"/>
      <c r="M5" s="25">
        <v>55000</v>
      </c>
      <c r="N5" s="23">
        <v>198800</v>
      </c>
      <c r="O5" s="23">
        <f>SUM(M5:N5)</f>
        <v>253800</v>
      </c>
      <c r="P5" s="26">
        <f>SUM(K5+O5)</f>
        <v>590657</v>
      </c>
    </row>
    <row r="6" spans="1:17" ht="15" x14ac:dyDescent="0.15">
      <c r="A6" s="18" t="s">
        <v>70</v>
      </c>
      <c r="B6" s="19"/>
      <c r="C6" s="27"/>
      <c r="D6" s="27"/>
      <c r="E6" s="28"/>
      <c r="F6" s="29">
        <v>0</v>
      </c>
      <c r="G6" s="29">
        <v>0</v>
      </c>
      <c r="H6" s="29">
        <v>1200</v>
      </c>
      <c r="I6" s="30">
        <v>0</v>
      </c>
      <c r="J6" s="30">
        <v>0</v>
      </c>
      <c r="K6" s="23">
        <f>SUM(I6:J6)</f>
        <v>0</v>
      </c>
      <c r="L6" s="24"/>
      <c r="M6" s="31">
        <v>0</v>
      </c>
      <c r="N6" s="30">
        <v>0</v>
      </c>
      <c r="O6" s="30">
        <f>SUM(M6:N6)</f>
        <v>0</v>
      </c>
      <c r="P6" s="74">
        <f>SUM(K6+O6)</f>
        <v>0</v>
      </c>
    </row>
    <row r="7" spans="1:17" s="39" customFormat="1" x14ac:dyDescent="0.15">
      <c r="A7" s="32" t="s">
        <v>69</v>
      </c>
      <c r="B7" s="9"/>
      <c r="C7" s="33">
        <v>3372460</v>
      </c>
      <c r="D7" s="33">
        <v>92238</v>
      </c>
      <c r="E7" s="34">
        <f>SUM(C7:D7)</f>
        <v>3464698</v>
      </c>
      <c r="F7" s="35">
        <f>SUM(F4:F6)</f>
        <v>3464698</v>
      </c>
      <c r="G7" s="35">
        <f>SUM(G4:G6)</f>
        <v>322252.68</v>
      </c>
      <c r="H7" s="35">
        <f>SUM(H4:H6)</f>
        <v>409401</v>
      </c>
      <c r="I7" s="36">
        <f>SUM(I4:I6)</f>
        <v>3740616</v>
      </c>
      <c r="J7" s="36">
        <f>SUM(J4:J6)</f>
        <v>336857</v>
      </c>
      <c r="K7" s="36">
        <f>SUM(I7:J7)</f>
        <v>4077473</v>
      </c>
      <c r="L7" s="24"/>
      <c r="M7" s="37">
        <f>SUM(M4:M6)</f>
        <v>55000</v>
      </c>
      <c r="N7" s="37">
        <f>SUM(N4:N6)</f>
        <v>198800</v>
      </c>
      <c r="O7" s="36">
        <f>SUM(M7:N7)</f>
        <v>253800</v>
      </c>
      <c r="P7" s="38">
        <f>SUM(K7+O7)</f>
        <v>4331273</v>
      </c>
      <c r="Q7" s="78"/>
    </row>
    <row r="8" spans="1:17" x14ac:dyDescent="0.15">
      <c r="A8" s="18"/>
      <c r="B8" s="19"/>
      <c r="C8" s="20"/>
      <c r="D8" s="20"/>
      <c r="E8" s="21"/>
      <c r="F8" s="22"/>
      <c r="G8" s="22"/>
      <c r="H8" s="22"/>
      <c r="I8" s="23"/>
      <c r="J8" s="23"/>
      <c r="K8" s="23"/>
      <c r="L8" s="24"/>
      <c r="M8" s="25"/>
      <c r="N8" s="23"/>
      <c r="O8" s="23"/>
      <c r="P8" s="26"/>
    </row>
    <row r="9" spans="1:17" x14ac:dyDescent="0.15">
      <c r="A9" s="18" t="s">
        <v>68</v>
      </c>
      <c r="B9" s="19"/>
      <c r="C9" s="20"/>
      <c r="D9" s="40"/>
      <c r="E9" s="21"/>
      <c r="F9" s="22"/>
      <c r="G9" s="22"/>
      <c r="H9" s="22"/>
      <c r="I9" s="23"/>
      <c r="J9" s="23"/>
      <c r="K9" s="23"/>
      <c r="L9" s="24"/>
      <c r="M9" s="25"/>
      <c r="N9" s="23"/>
      <c r="O9" s="23"/>
      <c r="P9" s="26"/>
    </row>
    <row r="10" spans="1:17" x14ac:dyDescent="0.15">
      <c r="A10" s="18" t="s">
        <v>67</v>
      </c>
      <c r="B10" s="19" t="s">
        <v>66</v>
      </c>
      <c r="C10" s="20">
        <v>1704612</v>
      </c>
      <c r="D10" s="20">
        <v>54898</v>
      </c>
      <c r="E10" s="41">
        <f t="shared" ref="E10:E35" si="0">SUM(C10:D10)</f>
        <v>1759510</v>
      </c>
      <c r="F10" s="22">
        <v>1763107.82</v>
      </c>
      <c r="G10" s="22">
        <f>SUM(N10:N10)</f>
        <v>87661</v>
      </c>
      <c r="H10" s="22">
        <f t="shared" ref="H10:H15" si="1">SUM(M10:N10)</f>
        <v>109432</v>
      </c>
      <c r="I10" s="23">
        <v>1822187</v>
      </c>
      <c r="J10" s="23">
        <v>72040</v>
      </c>
      <c r="K10" s="23">
        <f>SUM(I10:J10)</f>
        <v>1894227</v>
      </c>
      <c r="L10" s="24"/>
      <c r="M10" s="25">
        <v>21771</v>
      </c>
      <c r="N10" s="42">
        <v>87661</v>
      </c>
      <c r="O10" s="23">
        <f t="shared" ref="O10:O46" si="2">SUM(M10:N10)</f>
        <v>109432</v>
      </c>
      <c r="P10" s="26">
        <f t="shared" ref="P10:P46" si="3">SUM(K10+O10)</f>
        <v>2003659</v>
      </c>
    </row>
    <row r="11" spans="1:17" x14ac:dyDescent="0.15">
      <c r="A11" s="18" t="s">
        <v>65</v>
      </c>
      <c r="B11" s="19" t="s">
        <v>64</v>
      </c>
      <c r="C11" s="20">
        <v>477609</v>
      </c>
      <c r="D11" s="20">
        <v>15635</v>
      </c>
      <c r="E11" s="41">
        <f t="shared" si="0"/>
        <v>493244</v>
      </c>
      <c r="F11" s="22">
        <v>502133.11</v>
      </c>
      <c r="G11" s="22">
        <f>SUM(N11:N11)</f>
        <v>25404</v>
      </c>
      <c r="H11" s="22">
        <f t="shared" si="1"/>
        <v>31713</v>
      </c>
      <c r="I11" s="23">
        <v>528070</v>
      </c>
      <c r="J11" s="23">
        <v>20877</v>
      </c>
      <c r="K11" s="23">
        <f t="shared" ref="K11:K46" si="4">SUM(I11:J11)</f>
        <v>548947</v>
      </c>
      <c r="L11" s="24"/>
      <c r="M11" s="25">
        <v>6309</v>
      </c>
      <c r="N11" s="23">
        <v>25404</v>
      </c>
      <c r="O11" s="23">
        <f t="shared" si="2"/>
        <v>31713</v>
      </c>
      <c r="P11" s="26">
        <f t="shared" si="3"/>
        <v>580660</v>
      </c>
    </row>
    <row r="12" spans="1:17" x14ac:dyDescent="0.15">
      <c r="A12" s="18" t="s">
        <v>63</v>
      </c>
      <c r="B12" s="19" t="s">
        <v>62</v>
      </c>
      <c r="C12" s="20">
        <v>3500</v>
      </c>
      <c r="D12" s="20"/>
      <c r="E12" s="41">
        <f t="shared" si="0"/>
        <v>3500</v>
      </c>
      <c r="F12" s="22">
        <v>2500</v>
      </c>
      <c r="G12" s="22">
        <v>1000</v>
      </c>
      <c r="H12" s="22">
        <f t="shared" si="1"/>
        <v>276</v>
      </c>
      <c r="I12" s="23">
        <v>2500</v>
      </c>
      <c r="J12" s="23">
        <v>0</v>
      </c>
      <c r="K12" s="23">
        <f t="shared" si="4"/>
        <v>2500</v>
      </c>
      <c r="L12" s="24"/>
      <c r="M12" s="25"/>
      <c r="N12" s="23">
        <v>276</v>
      </c>
      <c r="O12" s="23">
        <f t="shared" si="2"/>
        <v>276</v>
      </c>
      <c r="P12" s="26">
        <f t="shared" si="3"/>
        <v>2776</v>
      </c>
    </row>
    <row r="13" spans="1:17" x14ac:dyDescent="0.15">
      <c r="A13" s="18" t="s">
        <v>61</v>
      </c>
      <c r="B13" s="19" t="s">
        <v>60</v>
      </c>
      <c r="C13" s="20">
        <v>448665</v>
      </c>
      <c r="D13" s="20">
        <v>14501</v>
      </c>
      <c r="E13" s="41">
        <f t="shared" si="0"/>
        <v>463166</v>
      </c>
      <c r="F13" s="22">
        <v>465733.53</v>
      </c>
      <c r="G13" s="22">
        <f>SUM(N13:N13)</f>
        <v>20544</v>
      </c>
      <c r="H13" s="22">
        <f t="shared" si="1"/>
        <v>25646</v>
      </c>
      <c r="I13" s="23">
        <v>427042</v>
      </c>
      <c r="J13" s="23">
        <v>16883</v>
      </c>
      <c r="K13" s="23">
        <f t="shared" si="4"/>
        <v>443925</v>
      </c>
      <c r="L13" s="24"/>
      <c r="M13" s="25">
        <v>5102</v>
      </c>
      <c r="N13" s="23">
        <v>20544</v>
      </c>
      <c r="O13" s="23">
        <f t="shared" si="2"/>
        <v>25646</v>
      </c>
      <c r="P13" s="26">
        <f t="shared" si="3"/>
        <v>469571</v>
      </c>
    </row>
    <row r="14" spans="1:17" x14ac:dyDescent="0.15">
      <c r="A14" s="18" t="s">
        <v>59</v>
      </c>
      <c r="B14" s="19" t="s">
        <v>58</v>
      </c>
      <c r="C14" s="20">
        <v>1500</v>
      </c>
      <c r="D14" s="20"/>
      <c r="E14" s="41">
        <f t="shared" si="0"/>
        <v>1500</v>
      </c>
      <c r="F14" s="22">
        <v>2500</v>
      </c>
      <c r="G14" s="22">
        <v>1000</v>
      </c>
      <c r="H14" s="22">
        <f t="shared" si="1"/>
        <v>0</v>
      </c>
      <c r="I14" s="23">
        <v>2000</v>
      </c>
      <c r="J14" s="23"/>
      <c r="K14" s="23">
        <f t="shared" si="4"/>
        <v>2000</v>
      </c>
      <c r="L14" s="24"/>
      <c r="M14" s="25"/>
      <c r="N14" s="23">
        <v>0</v>
      </c>
      <c r="O14" s="23">
        <f t="shared" si="2"/>
        <v>0</v>
      </c>
      <c r="P14" s="26">
        <f t="shared" si="3"/>
        <v>2000</v>
      </c>
    </row>
    <row r="15" spans="1:17" x14ac:dyDescent="0.15">
      <c r="A15" s="18" t="s">
        <v>57</v>
      </c>
      <c r="B15" s="19" t="s">
        <v>56</v>
      </c>
      <c r="C15" s="20">
        <v>9000</v>
      </c>
      <c r="D15" s="20"/>
      <c r="E15" s="41">
        <f t="shared" si="0"/>
        <v>9000</v>
      </c>
      <c r="F15" s="22">
        <v>7500</v>
      </c>
      <c r="G15" s="22"/>
      <c r="H15" s="22">
        <f t="shared" si="1"/>
        <v>1500</v>
      </c>
      <c r="I15" s="42">
        <v>9000</v>
      </c>
      <c r="J15" s="23"/>
      <c r="K15" s="23">
        <f t="shared" si="4"/>
        <v>9000</v>
      </c>
      <c r="L15" s="24"/>
      <c r="M15" s="25"/>
      <c r="N15" s="23">
        <v>1500</v>
      </c>
      <c r="O15" s="23">
        <f t="shared" si="2"/>
        <v>1500</v>
      </c>
      <c r="P15" s="26">
        <f t="shared" si="3"/>
        <v>10500</v>
      </c>
    </row>
    <row r="16" spans="1:17" x14ac:dyDescent="0.15">
      <c r="A16" s="18" t="s">
        <v>55</v>
      </c>
      <c r="B16" s="19" t="s">
        <v>54</v>
      </c>
      <c r="C16" s="20">
        <v>20150</v>
      </c>
      <c r="D16" s="20"/>
      <c r="E16" s="41">
        <f t="shared" si="0"/>
        <v>20150</v>
      </c>
      <c r="F16" s="22">
        <v>20150</v>
      </c>
      <c r="G16" s="22"/>
      <c r="H16" s="22">
        <v>0</v>
      </c>
      <c r="I16" s="23">
        <v>16000</v>
      </c>
      <c r="J16" s="23">
        <v>0</v>
      </c>
      <c r="K16" s="23">
        <f t="shared" si="4"/>
        <v>16000</v>
      </c>
      <c r="L16" s="24"/>
      <c r="M16" s="25"/>
      <c r="N16" s="43">
        <v>5000</v>
      </c>
      <c r="O16" s="23">
        <f t="shared" si="2"/>
        <v>5000</v>
      </c>
      <c r="P16" s="26">
        <f t="shared" si="3"/>
        <v>21000</v>
      </c>
    </row>
    <row r="17" spans="1:16" x14ac:dyDescent="0.15">
      <c r="A17" s="18" t="s">
        <v>53</v>
      </c>
      <c r="B17" s="19" t="s">
        <v>52</v>
      </c>
      <c r="C17" s="20">
        <v>43270</v>
      </c>
      <c r="D17" s="20"/>
      <c r="E17" s="41">
        <f t="shared" si="0"/>
        <v>43270</v>
      </c>
      <c r="F17" s="22">
        <v>37045.54</v>
      </c>
      <c r="G17" s="22">
        <v>5982.49</v>
      </c>
      <c r="H17" s="22">
        <f>SUM(M17:N17)</f>
        <v>5000</v>
      </c>
      <c r="I17" s="42">
        <v>42500</v>
      </c>
      <c r="J17" s="23">
        <v>0</v>
      </c>
      <c r="K17" s="23">
        <f t="shared" si="4"/>
        <v>42500</v>
      </c>
      <c r="L17" s="24"/>
      <c r="M17" s="25"/>
      <c r="N17" s="23">
        <v>5000</v>
      </c>
      <c r="O17" s="23">
        <f t="shared" si="2"/>
        <v>5000</v>
      </c>
      <c r="P17" s="26">
        <f t="shared" si="3"/>
        <v>47500</v>
      </c>
    </row>
    <row r="18" spans="1:16" x14ac:dyDescent="0.15">
      <c r="A18" s="18" t="s">
        <v>51</v>
      </c>
      <c r="B18" s="19" t="s">
        <v>50</v>
      </c>
      <c r="C18" s="20">
        <v>0</v>
      </c>
      <c r="D18" s="20"/>
      <c r="E18" s="41">
        <f t="shared" si="0"/>
        <v>0</v>
      </c>
      <c r="F18" s="22">
        <v>0</v>
      </c>
      <c r="G18" s="22"/>
      <c r="H18" s="22">
        <v>4000</v>
      </c>
      <c r="I18" s="42">
        <v>2000</v>
      </c>
      <c r="J18" s="42">
        <v>11695</v>
      </c>
      <c r="K18" s="23">
        <f t="shared" si="4"/>
        <v>13695</v>
      </c>
      <c r="L18" s="24"/>
      <c r="M18" s="25"/>
      <c r="N18" s="23">
        <v>4000</v>
      </c>
      <c r="O18" s="23">
        <f t="shared" si="2"/>
        <v>4000</v>
      </c>
      <c r="P18" s="26">
        <f t="shared" si="3"/>
        <v>17695</v>
      </c>
    </row>
    <row r="19" spans="1:16" x14ac:dyDescent="0.15">
      <c r="A19" s="18" t="s">
        <v>49</v>
      </c>
      <c r="B19" s="19" t="s">
        <v>48</v>
      </c>
      <c r="C19" s="20">
        <v>1000</v>
      </c>
      <c r="D19" s="20"/>
      <c r="E19" s="41">
        <f t="shared" si="0"/>
        <v>1000</v>
      </c>
      <c r="F19" s="22">
        <v>500</v>
      </c>
      <c r="G19" s="22"/>
      <c r="H19" s="22">
        <f t="shared" ref="H19:H36" si="5">SUM(M19:N19)</f>
        <v>0</v>
      </c>
      <c r="I19" s="23">
        <v>500</v>
      </c>
      <c r="J19" s="23"/>
      <c r="K19" s="23">
        <f t="shared" si="4"/>
        <v>500</v>
      </c>
      <c r="L19" s="24"/>
      <c r="M19" s="25"/>
      <c r="N19" s="23">
        <v>0</v>
      </c>
      <c r="O19" s="23">
        <f t="shared" si="2"/>
        <v>0</v>
      </c>
      <c r="P19" s="26">
        <f t="shared" si="3"/>
        <v>500</v>
      </c>
    </row>
    <row r="20" spans="1:16" x14ac:dyDescent="0.15">
      <c r="A20" s="18" t="s">
        <v>47</v>
      </c>
      <c r="B20" s="19" t="s">
        <v>46</v>
      </c>
      <c r="C20" s="20">
        <v>10000</v>
      </c>
      <c r="D20" s="20"/>
      <c r="E20" s="41">
        <f t="shared" si="0"/>
        <v>10000</v>
      </c>
      <c r="F20" s="22">
        <v>12000</v>
      </c>
      <c r="G20" s="22"/>
      <c r="H20" s="22">
        <f t="shared" si="5"/>
        <v>500</v>
      </c>
      <c r="I20" s="42">
        <v>10000</v>
      </c>
      <c r="J20" s="23"/>
      <c r="K20" s="23">
        <f t="shared" si="4"/>
        <v>10000</v>
      </c>
      <c r="L20" s="24"/>
      <c r="M20" s="25"/>
      <c r="N20" s="23">
        <v>500</v>
      </c>
      <c r="O20" s="23">
        <f t="shared" si="2"/>
        <v>500</v>
      </c>
      <c r="P20" s="26">
        <f t="shared" si="3"/>
        <v>10500</v>
      </c>
    </row>
    <row r="21" spans="1:16" x14ac:dyDescent="0.15">
      <c r="A21" s="18" t="s">
        <v>45</v>
      </c>
      <c r="B21" s="19" t="s">
        <v>44</v>
      </c>
      <c r="C21" s="20">
        <v>1700</v>
      </c>
      <c r="D21" s="20"/>
      <c r="E21" s="41">
        <f t="shared" si="0"/>
        <v>1700</v>
      </c>
      <c r="F21" s="22">
        <v>1200</v>
      </c>
      <c r="G21" s="22"/>
      <c r="H21" s="22">
        <f t="shared" si="5"/>
        <v>250</v>
      </c>
      <c r="I21" s="23">
        <v>1500</v>
      </c>
      <c r="J21" s="23"/>
      <c r="K21" s="23">
        <f t="shared" si="4"/>
        <v>1500</v>
      </c>
      <c r="L21" s="24"/>
      <c r="M21" s="25"/>
      <c r="N21" s="23">
        <v>250</v>
      </c>
      <c r="O21" s="23">
        <f t="shared" si="2"/>
        <v>250</v>
      </c>
      <c r="P21" s="26">
        <f t="shared" si="3"/>
        <v>1750</v>
      </c>
    </row>
    <row r="22" spans="1:16" x14ac:dyDescent="0.15">
      <c r="A22" s="18" t="s">
        <v>43</v>
      </c>
      <c r="B22" s="19" t="s">
        <v>42</v>
      </c>
      <c r="C22" s="20">
        <v>30000</v>
      </c>
      <c r="D22" s="20"/>
      <c r="E22" s="41">
        <f t="shared" si="0"/>
        <v>30000</v>
      </c>
      <c r="F22" s="22">
        <v>15000</v>
      </c>
      <c r="G22" s="22"/>
      <c r="H22" s="22">
        <f t="shared" si="5"/>
        <v>2000</v>
      </c>
      <c r="I22" s="42">
        <v>15000</v>
      </c>
      <c r="J22" s="23"/>
      <c r="K22" s="23">
        <f t="shared" si="4"/>
        <v>15000</v>
      </c>
      <c r="L22" s="24"/>
      <c r="M22" s="25">
        <v>2000</v>
      </c>
      <c r="N22" s="23">
        <v>0</v>
      </c>
      <c r="O22" s="23">
        <f t="shared" si="2"/>
        <v>2000</v>
      </c>
      <c r="P22" s="26">
        <f t="shared" si="3"/>
        <v>17000</v>
      </c>
    </row>
    <row r="23" spans="1:16" x14ac:dyDescent="0.15">
      <c r="A23" s="18" t="s">
        <v>41</v>
      </c>
      <c r="B23" s="19" t="s">
        <v>40</v>
      </c>
      <c r="C23" s="20">
        <v>155151</v>
      </c>
      <c r="D23" s="20">
        <v>1726</v>
      </c>
      <c r="E23" s="41">
        <f t="shared" si="0"/>
        <v>156877</v>
      </c>
      <c r="F23" s="22">
        <v>155000</v>
      </c>
      <c r="G23" s="22"/>
      <c r="H23" s="22">
        <f t="shared" si="5"/>
        <v>27476</v>
      </c>
      <c r="I23" s="42">
        <v>163170</v>
      </c>
      <c r="J23" s="42"/>
      <c r="K23" s="23">
        <f t="shared" si="4"/>
        <v>163170</v>
      </c>
      <c r="L23" s="24"/>
      <c r="M23" s="44">
        <v>19218</v>
      </c>
      <c r="N23" s="42">
        <v>8258</v>
      </c>
      <c r="O23" s="23">
        <f t="shared" si="2"/>
        <v>27476</v>
      </c>
      <c r="P23" s="45">
        <f t="shared" si="3"/>
        <v>190646</v>
      </c>
    </row>
    <row r="24" spans="1:16" x14ac:dyDescent="0.15">
      <c r="A24" s="18" t="s">
        <v>39</v>
      </c>
      <c r="B24" s="19" t="s">
        <v>38</v>
      </c>
      <c r="C24" s="20">
        <v>160330</v>
      </c>
      <c r="D24" s="20"/>
      <c r="E24" s="41">
        <f t="shared" si="0"/>
        <v>160330</v>
      </c>
      <c r="F24" s="22">
        <v>150000</v>
      </c>
      <c r="G24" s="22">
        <v>22005.89</v>
      </c>
      <c r="H24" s="22">
        <f t="shared" si="5"/>
        <v>2022</v>
      </c>
      <c r="I24" s="42">
        <v>218629</v>
      </c>
      <c r="J24" s="42"/>
      <c r="K24" s="23">
        <f t="shared" si="4"/>
        <v>218629</v>
      </c>
      <c r="L24" s="24"/>
      <c r="M24" s="44"/>
      <c r="N24" s="42">
        <v>2022</v>
      </c>
      <c r="O24" s="23">
        <f t="shared" si="2"/>
        <v>2022</v>
      </c>
      <c r="P24" s="45">
        <f t="shared" si="3"/>
        <v>220651</v>
      </c>
    </row>
    <row r="25" spans="1:16" x14ac:dyDescent="0.15">
      <c r="A25" s="18" t="s">
        <v>37</v>
      </c>
      <c r="B25" s="19" t="s">
        <v>36</v>
      </c>
      <c r="C25" s="20">
        <v>62500</v>
      </c>
      <c r="D25" s="20"/>
      <c r="E25" s="41">
        <f t="shared" si="0"/>
        <v>62500</v>
      </c>
      <c r="F25" s="22">
        <v>62500</v>
      </c>
      <c r="G25" s="22"/>
      <c r="H25" s="22">
        <f t="shared" si="5"/>
        <v>2500</v>
      </c>
      <c r="I25" s="42">
        <v>100000</v>
      </c>
      <c r="J25" s="42"/>
      <c r="K25" s="23">
        <f t="shared" si="4"/>
        <v>100000</v>
      </c>
      <c r="L25" s="24"/>
      <c r="M25" s="44"/>
      <c r="N25" s="42">
        <v>2500</v>
      </c>
      <c r="O25" s="23">
        <f t="shared" si="2"/>
        <v>2500</v>
      </c>
      <c r="P25" s="45">
        <f t="shared" si="3"/>
        <v>102500</v>
      </c>
    </row>
    <row r="26" spans="1:16" x14ac:dyDescent="0.15">
      <c r="A26" s="18" t="s">
        <v>35</v>
      </c>
      <c r="B26" s="19" t="s">
        <v>34</v>
      </c>
      <c r="C26" s="20">
        <v>21000</v>
      </c>
      <c r="D26" s="20"/>
      <c r="E26" s="41">
        <f t="shared" si="0"/>
        <v>21000</v>
      </c>
      <c r="F26" s="22">
        <v>21000</v>
      </c>
      <c r="G26" s="22"/>
      <c r="H26" s="22">
        <f t="shared" si="5"/>
        <v>500</v>
      </c>
      <c r="I26" s="42">
        <v>20000</v>
      </c>
      <c r="J26" s="42"/>
      <c r="K26" s="23">
        <f t="shared" si="4"/>
        <v>20000</v>
      </c>
      <c r="L26" s="24"/>
      <c r="M26" s="44"/>
      <c r="N26" s="42">
        <v>500</v>
      </c>
      <c r="O26" s="23">
        <f t="shared" si="2"/>
        <v>500</v>
      </c>
      <c r="P26" s="45">
        <f t="shared" si="3"/>
        <v>20500</v>
      </c>
    </row>
    <row r="27" spans="1:16" x14ac:dyDescent="0.15">
      <c r="A27" s="18" t="s">
        <v>33</v>
      </c>
      <c r="B27" s="19" t="s">
        <v>32</v>
      </c>
      <c r="C27" s="20">
        <v>37530</v>
      </c>
      <c r="D27" s="20"/>
      <c r="E27" s="41">
        <f t="shared" si="0"/>
        <v>37530</v>
      </c>
      <c r="F27" s="22">
        <v>37530</v>
      </c>
      <c r="G27" s="22"/>
      <c r="H27" s="22">
        <f t="shared" si="5"/>
        <v>1559</v>
      </c>
      <c r="I27" s="42">
        <v>42000</v>
      </c>
      <c r="J27" s="42"/>
      <c r="K27" s="23">
        <f t="shared" si="4"/>
        <v>42000</v>
      </c>
      <c r="L27" s="24"/>
      <c r="M27" s="44"/>
      <c r="N27" s="42">
        <v>1559</v>
      </c>
      <c r="O27" s="23">
        <f t="shared" si="2"/>
        <v>1559</v>
      </c>
      <c r="P27" s="45">
        <f t="shared" si="3"/>
        <v>43559</v>
      </c>
    </row>
    <row r="28" spans="1:16" x14ac:dyDescent="0.15">
      <c r="A28" s="18" t="s">
        <v>31</v>
      </c>
      <c r="B28" s="19" t="s">
        <v>30</v>
      </c>
      <c r="C28" s="20">
        <v>46873</v>
      </c>
      <c r="D28" s="20"/>
      <c r="E28" s="41">
        <f t="shared" si="0"/>
        <v>46873</v>
      </c>
      <c r="F28" s="46">
        <v>75000</v>
      </c>
      <c r="G28" s="46">
        <f>SUM(N28:N28)</f>
        <v>6000</v>
      </c>
      <c r="H28" s="22">
        <f t="shared" si="5"/>
        <v>6000</v>
      </c>
      <c r="I28" s="42">
        <v>85000</v>
      </c>
      <c r="J28" s="42"/>
      <c r="K28" s="23">
        <f t="shared" si="4"/>
        <v>85000</v>
      </c>
      <c r="L28" s="24"/>
      <c r="M28" s="44"/>
      <c r="N28" s="42">
        <v>6000</v>
      </c>
      <c r="O28" s="23">
        <f t="shared" si="2"/>
        <v>6000</v>
      </c>
      <c r="P28" s="45">
        <f t="shared" si="3"/>
        <v>91000</v>
      </c>
    </row>
    <row r="29" spans="1:16" x14ac:dyDescent="0.15">
      <c r="A29" s="18" t="s">
        <v>29</v>
      </c>
      <c r="B29" s="19">
        <v>6855</v>
      </c>
      <c r="C29" s="20">
        <v>46873</v>
      </c>
      <c r="D29" s="20"/>
      <c r="E29" s="41">
        <f t="shared" si="0"/>
        <v>46873</v>
      </c>
      <c r="F29" s="46">
        <v>75000</v>
      </c>
      <c r="G29" s="46">
        <f>SUM(N29:N29)</f>
        <v>6262</v>
      </c>
      <c r="H29" s="22">
        <f t="shared" si="5"/>
        <v>6262</v>
      </c>
      <c r="I29" s="42">
        <v>32820</v>
      </c>
      <c r="J29" s="42"/>
      <c r="K29" s="23">
        <f t="shared" si="4"/>
        <v>32820</v>
      </c>
      <c r="L29" s="24"/>
      <c r="M29" s="44"/>
      <c r="N29" s="42">
        <v>6262</v>
      </c>
      <c r="O29" s="23">
        <f t="shared" si="2"/>
        <v>6262</v>
      </c>
      <c r="P29" s="45">
        <f t="shared" si="3"/>
        <v>39082</v>
      </c>
    </row>
    <row r="30" spans="1:16" x14ac:dyDescent="0.15">
      <c r="A30" s="18" t="s">
        <v>28</v>
      </c>
      <c r="B30" s="19" t="s">
        <v>27</v>
      </c>
      <c r="C30" s="20">
        <v>14000</v>
      </c>
      <c r="D30" s="20"/>
      <c r="E30" s="41">
        <f t="shared" si="0"/>
        <v>14000</v>
      </c>
      <c r="F30" s="22">
        <v>14000</v>
      </c>
      <c r="G30" s="22"/>
      <c r="H30" s="22">
        <f t="shared" si="5"/>
        <v>164</v>
      </c>
      <c r="I30" s="42">
        <v>18000</v>
      </c>
      <c r="J30" s="42"/>
      <c r="K30" s="23">
        <f t="shared" si="4"/>
        <v>18000</v>
      </c>
      <c r="L30" s="24"/>
      <c r="M30" s="44"/>
      <c r="N30" s="42">
        <v>164</v>
      </c>
      <c r="O30" s="23">
        <f t="shared" si="2"/>
        <v>164</v>
      </c>
      <c r="P30" s="45">
        <f t="shared" si="3"/>
        <v>18164</v>
      </c>
    </row>
    <row r="31" spans="1:16" x14ac:dyDescent="0.15">
      <c r="A31" s="18" t="s">
        <v>26</v>
      </c>
      <c r="B31" s="19" t="s">
        <v>25</v>
      </c>
      <c r="C31" s="20">
        <v>37350</v>
      </c>
      <c r="D31" s="20"/>
      <c r="E31" s="41">
        <f t="shared" si="0"/>
        <v>37350</v>
      </c>
      <c r="F31" s="22">
        <v>37350</v>
      </c>
      <c r="G31" s="22"/>
      <c r="H31" s="22">
        <f t="shared" si="5"/>
        <v>0</v>
      </c>
      <c r="I31" s="42">
        <v>25000</v>
      </c>
      <c r="J31" s="42"/>
      <c r="K31" s="23">
        <f t="shared" si="4"/>
        <v>25000</v>
      </c>
      <c r="L31" s="24"/>
      <c r="M31" s="44"/>
      <c r="N31" s="42">
        <v>0</v>
      </c>
      <c r="O31" s="23">
        <f t="shared" si="2"/>
        <v>0</v>
      </c>
      <c r="P31" s="45">
        <f t="shared" si="3"/>
        <v>25000</v>
      </c>
    </row>
    <row r="32" spans="1:16" x14ac:dyDescent="0.15">
      <c r="A32" s="18" t="s">
        <v>24</v>
      </c>
      <c r="B32" s="19" t="s">
        <v>23</v>
      </c>
      <c r="C32" s="20">
        <v>8500</v>
      </c>
      <c r="D32" s="20"/>
      <c r="E32" s="41">
        <f t="shared" si="0"/>
        <v>8500</v>
      </c>
      <c r="F32" s="22">
        <v>8500</v>
      </c>
      <c r="G32" s="22"/>
      <c r="H32" s="22">
        <f t="shared" si="5"/>
        <v>100</v>
      </c>
      <c r="I32" s="42">
        <v>7500</v>
      </c>
      <c r="J32" s="42"/>
      <c r="K32" s="23">
        <f t="shared" si="4"/>
        <v>7500</v>
      </c>
      <c r="L32" s="24"/>
      <c r="M32" s="44"/>
      <c r="N32" s="42">
        <v>100</v>
      </c>
      <c r="O32" s="23">
        <f t="shared" si="2"/>
        <v>100</v>
      </c>
      <c r="P32" s="45">
        <f t="shared" si="3"/>
        <v>7600</v>
      </c>
    </row>
    <row r="33" spans="1:17" x14ac:dyDescent="0.15">
      <c r="A33" s="18" t="s">
        <v>22</v>
      </c>
      <c r="B33" s="19" t="s">
        <v>21</v>
      </c>
      <c r="C33" s="20">
        <v>11500</v>
      </c>
      <c r="D33" s="20"/>
      <c r="E33" s="41">
        <f t="shared" si="0"/>
        <v>11500</v>
      </c>
      <c r="F33" s="22">
        <v>12500</v>
      </c>
      <c r="G33" s="22"/>
      <c r="H33" s="22">
        <f t="shared" si="5"/>
        <v>9500</v>
      </c>
      <c r="I33" s="42">
        <v>31000</v>
      </c>
      <c r="J33" s="42"/>
      <c r="K33" s="23">
        <f t="shared" si="4"/>
        <v>31000</v>
      </c>
      <c r="L33" s="24"/>
      <c r="M33" s="44"/>
      <c r="N33" s="42">
        <v>9500</v>
      </c>
      <c r="O33" s="23">
        <f t="shared" si="2"/>
        <v>9500</v>
      </c>
      <c r="P33" s="45">
        <f t="shared" si="3"/>
        <v>40500</v>
      </c>
    </row>
    <row r="34" spans="1:17" x14ac:dyDescent="0.15">
      <c r="A34" s="18" t="s">
        <v>20</v>
      </c>
      <c r="B34" s="19" t="s">
        <v>19</v>
      </c>
      <c r="C34" s="20">
        <v>3000</v>
      </c>
      <c r="D34" s="20"/>
      <c r="E34" s="41">
        <f t="shared" si="0"/>
        <v>3000</v>
      </c>
      <c r="F34" s="22">
        <v>1500</v>
      </c>
      <c r="G34" s="22"/>
      <c r="H34" s="22">
        <f t="shared" si="5"/>
        <v>100</v>
      </c>
      <c r="I34" s="42">
        <v>2000</v>
      </c>
      <c r="J34" s="42"/>
      <c r="K34" s="23">
        <f t="shared" si="4"/>
        <v>2000</v>
      </c>
      <c r="L34" s="24"/>
      <c r="M34" s="44"/>
      <c r="N34" s="42">
        <v>100</v>
      </c>
      <c r="O34" s="23">
        <f t="shared" si="2"/>
        <v>100</v>
      </c>
      <c r="P34" s="45">
        <f t="shared" si="3"/>
        <v>2100</v>
      </c>
    </row>
    <row r="35" spans="1:17" x14ac:dyDescent="0.15">
      <c r="A35" s="18" t="s">
        <v>18</v>
      </c>
      <c r="B35" s="19" t="s">
        <v>17</v>
      </c>
      <c r="C35" s="20">
        <v>5000</v>
      </c>
      <c r="D35" s="20"/>
      <c r="E35" s="41">
        <f t="shared" si="0"/>
        <v>5000</v>
      </c>
      <c r="F35" s="22">
        <v>2500</v>
      </c>
      <c r="G35" s="22"/>
      <c r="H35" s="22">
        <f t="shared" si="5"/>
        <v>500</v>
      </c>
      <c r="I35" s="42">
        <v>5000</v>
      </c>
      <c r="J35" s="42"/>
      <c r="K35" s="23">
        <f t="shared" si="4"/>
        <v>5000</v>
      </c>
      <c r="L35" s="24"/>
      <c r="M35" s="44"/>
      <c r="N35" s="42">
        <v>500</v>
      </c>
      <c r="O35" s="23">
        <f t="shared" si="2"/>
        <v>500</v>
      </c>
      <c r="P35" s="45">
        <f t="shared" si="3"/>
        <v>5500</v>
      </c>
    </row>
    <row r="36" spans="1:17" ht="15" x14ac:dyDescent="0.15">
      <c r="A36" s="18" t="s">
        <v>16</v>
      </c>
      <c r="B36" s="19">
        <v>7110</v>
      </c>
      <c r="C36" s="20"/>
      <c r="D36" s="27"/>
      <c r="E36" s="41"/>
      <c r="F36" s="22"/>
      <c r="G36" s="22"/>
      <c r="H36" s="22">
        <f t="shared" si="5"/>
        <v>0</v>
      </c>
      <c r="I36" s="42">
        <v>1000</v>
      </c>
      <c r="J36" s="42"/>
      <c r="K36" s="23">
        <f t="shared" si="4"/>
        <v>1000</v>
      </c>
      <c r="L36" s="24"/>
      <c r="M36" s="44"/>
      <c r="N36" s="42">
        <v>0</v>
      </c>
      <c r="O36" s="23">
        <f t="shared" si="2"/>
        <v>0</v>
      </c>
      <c r="P36" s="45">
        <f t="shared" si="3"/>
        <v>1000</v>
      </c>
    </row>
    <row r="37" spans="1:17" ht="15" x14ac:dyDescent="0.15">
      <c r="A37" s="18" t="s">
        <v>95</v>
      </c>
      <c r="B37" s="19">
        <v>7210</v>
      </c>
      <c r="C37" s="20"/>
      <c r="D37" s="27"/>
      <c r="E37" s="41"/>
      <c r="F37" s="22"/>
      <c r="G37" s="22"/>
      <c r="H37" s="22"/>
      <c r="I37" s="42">
        <v>0</v>
      </c>
      <c r="J37" s="42"/>
      <c r="K37" s="23">
        <f>SUM(I37:J37)</f>
        <v>0</v>
      </c>
      <c r="L37" s="24"/>
      <c r="M37" s="44">
        <v>600</v>
      </c>
      <c r="N37" s="42"/>
      <c r="O37" s="23">
        <f t="shared" si="2"/>
        <v>600</v>
      </c>
      <c r="P37" s="45">
        <f t="shared" si="3"/>
        <v>600</v>
      </c>
    </row>
    <row r="38" spans="1:17" x14ac:dyDescent="0.15">
      <c r="A38" s="18" t="s">
        <v>15</v>
      </c>
      <c r="B38" s="19" t="s">
        <v>14</v>
      </c>
      <c r="C38" s="20">
        <v>5000</v>
      </c>
      <c r="D38" s="20"/>
      <c r="E38" s="41">
        <f>SUM(C38:D38)</f>
        <v>5000</v>
      </c>
      <c r="F38" s="22">
        <v>5000</v>
      </c>
      <c r="G38" s="22"/>
      <c r="H38" s="22">
        <f t="shared" ref="H38:H46" si="6">SUM(M38:N38)</f>
        <v>3500</v>
      </c>
      <c r="I38" s="42">
        <v>10000</v>
      </c>
      <c r="J38" s="42"/>
      <c r="K38" s="23">
        <f t="shared" si="4"/>
        <v>10000</v>
      </c>
      <c r="L38" s="24"/>
      <c r="M38" s="44"/>
      <c r="N38" s="42">
        <v>3500</v>
      </c>
      <c r="O38" s="23">
        <f t="shared" si="2"/>
        <v>3500</v>
      </c>
      <c r="P38" s="45">
        <f t="shared" si="3"/>
        <v>13500</v>
      </c>
    </row>
    <row r="39" spans="1:17" x14ac:dyDescent="0.15">
      <c r="A39" s="18" t="s">
        <v>13</v>
      </c>
      <c r="B39" s="19" t="s">
        <v>12</v>
      </c>
      <c r="C39" s="20">
        <v>2000</v>
      </c>
      <c r="D39" s="20"/>
      <c r="E39" s="41">
        <f>SUM(C39:D39)</f>
        <v>2000</v>
      </c>
      <c r="F39" s="22">
        <v>2000</v>
      </c>
      <c r="G39" s="22"/>
      <c r="H39" s="22">
        <f t="shared" si="6"/>
        <v>0</v>
      </c>
      <c r="I39" s="42">
        <v>0</v>
      </c>
      <c r="J39" s="42">
        <v>0</v>
      </c>
      <c r="K39" s="23">
        <f t="shared" si="4"/>
        <v>0</v>
      </c>
      <c r="L39" s="24"/>
      <c r="M39" s="44"/>
      <c r="N39" s="42">
        <v>0</v>
      </c>
      <c r="O39" s="23">
        <f t="shared" si="2"/>
        <v>0</v>
      </c>
      <c r="P39" s="45">
        <f t="shared" si="3"/>
        <v>0</v>
      </c>
    </row>
    <row r="40" spans="1:17" x14ac:dyDescent="0.15">
      <c r="A40" s="18" t="s">
        <v>11</v>
      </c>
      <c r="B40" s="19">
        <v>7420</v>
      </c>
      <c r="C40" s="20"/>
      <c r="D40" s="20"/>
      <c r="E40" s="41"/>
      <c r="F40" s="22"/>
      <c r="G40" s="22"/>
      <c r="H40" s="22">
        <f t="shared" si="6"/>
        <v>0</v>
      </c>
      <c r="I40" s="42">
        <v>500</v>
      </c>
      <c r="J40" s="42"/>
      <c r="K40" s="23">
        <f t="shared" si="4"/>
        <v>500</v>
      </c>
      <c r="L40" s="24"/>
      <c r="M40" s="44"/>
      <c r="N40" s="42">
        <v>0</v>
      </c>
      <c r="O40" s="23">
        <f t="shared" si="2"/>
        <v>0</v>
      </c>
      <c r="P40" s="45">
        <f t="shared" si="3"/>
        <v>500</v>
      </c>
    </row>
    <row r="41" spans="1:17" x14ac:dyDescent="0.15">
      <c r="A41" s="18" t="s">
        <v>10</v>
      </c>
      <c r="B41" s="19" t="s">
        <v>9</v>
      </c>
      <c r="C41" s="20">
        <v>35520</v>
      </c>
      <c r="D41" s="20">
        <v>5478</v>
      </c>
      <c r="E41" s="41">
        <f>SUM(C41:D41)</f>
        <v>40998</v>
      </c>
      <c r="F41" s="22">
        <v>40998</v>
      </c>
      <c r="G41" s="22"/>
      <c r="H41" s="22">
        <f t="shared" si="6"/>
        <v>0</v>
      </c>
      <c r="I41" s="42">
        <v>1500</v>
      </c>
      <c r="J41" s="42"/>
      <c r="K41" s="23">
        <f t="shared" si="4"/>
        <v>1500</v>
      </c>
      <c r="L41" s="24"/>
      <c r="M41" s="44"/>
      <c r="N41" s="42">
        <v>0</v>
      </c>
      <c r="O41" s="23">
        <f t="shared" si="2"/>
        <v>0</v>
      </c>
      <c r="P41" s="45">
        <f t="shared" si="3"/>
        <v>1500</v>
      </c>
    </row>
    <row r="42" spans="1:17" x14ac:dyDescent="0.15">
      <c r="A42" s="18" t="s">
        <v>8</v>
      </c>
      <c r="B42" s="19">
        <v>7435</v>
      </c>
      <c r="C42" s="20"/>
      <c r="D42" s="20"/>
      <c r="E42" s="41"/>
      <c r="F42" s="22"/>
      <c r="G42" s="22"/>
      <c r="H42" s="22">
        <f t="shared" si="6"/>
        <v>0</v>
      </c>
      <c r="I42" s="42">
        <v>40998</v>
      </c>
      <c r="J42" s="42"/>
      <c r="K42" s="23">
        <f t="shared" si="4"/>
        <v>40998</v>
      </c>
      <c r="L42" s="24"/>
      <c r="M42" s="44"/>
      <c r="N42" s="42">
        <v>0</v>
      </c>
      <c r="O42" s="23">
        <f t="shared" si="2"/>
        <v>0</v>
      </c>
      <c r="P42" s="45">
        <f t="shared" si="3"/>
        <v>40998</v>
      </c>
    </row>
    <row r="43" spans="1:17" x14ac:dyDescent="0.15">
      <c r="A43" s="18" t="s">
        <v>7</v>
      </c>
      <c r="B43" s="19" t="s">
        <v>6</v>
      </c>
      <c r="C43" s="20">
        <v>2500</v>
      </c>
      <c r="D43" s="20"/>
      <c r="E43" s="41">
        <f>SUM(C43:D43)</f>
        <v>2500</v>
      </c>
      <c r="F43" s="22">
        <v>2000</v>
      </c>
      <c r="G43" s="22"/>
      <c r="H43" s="22">
        <f t="shared" si="6"/>
        <v>0</v>
      </c>
      <c r="I43" s="42">
        <v>2500</v>
      </c>
      <c r="J43" s="42"/>
      <c r="K43" s="23">
        <f t="shared" si="4"/>
        <v>2500</v>
      </c>
      <c r="L43" s="24"/>
      <c r="M43" s="44"/>
      <c r="N43" s="42">
        <v>0</v>
      </c>
      <c r="O43" s="23">
        <f t="shared" si="2"/>
        <v>0</v>
      </c>
      <c r="P43" s="45">
        <f t="shared" si="3"/>
        <v>2500</v>
      </c>
    </row>
    <row r="44" spans="1:17" x14ac:dyDescent="0.15">
      <c r="A44" s="18" t="s">
        <v>5</v>
      </c>
      <c r="B44" s="19" t="s">
        <v>4</v>
      </c>
      <c r="C44" s="20">
        <v>5500</v>
      </c>
      <c r="D44" s="20"/>
      <c r="E44" s="41">
        <f>SUM(C44:D44)</f>
        <v>5500</v>
      </c>
      <c r="F44" s="22">
        <v>2000</v>
      </c>
      <c r="G44" s="22"/>
      <c r="H44" s="22">
        <f t="shared" si="6"/>
        <v>0</v>
      </c>
      <c r="I44" s="42">
        <v>2500</v>
      </c>
      <c r="J44" s="42"/>
      <c r="K44" s="23">
        <f t="shared" si="4"/>
        <v>2500</v>
      </c>
      <c r="L44" s="24"/>
      <c r="M44" s="44"/>
      <c r="N44" s="42">
        <v>0</v>
      </c>
      <c r="O44" s="23">
        <f t="shared" si="2"/>
        <v>0</v>
      </c>
      <c r="P44" s="45">
        <f t="shared" si="3"/>
        <v>2500</v>
      </c>
    </row>
    <row r="45" spans="1:17" ht="15" x14ac:dyDescent="0.15">
      <c r="A45" s="18" t="s">
        <v>3</v>
      </c>
      <c r="B45" s="19" t="s">
        <v>2</v>
      </c>
      <c r="C45" s="20">
        <v>1200</v>
      </c>
      <c r="D45" s="27"/>
      <c r="E45" s="41">
        <f>SUM(C45:D45)</f>
        <v>1200</v>
      </c>
      <c r="F45" s="46">
        <v>1200</v>
      </c>
      <c r="G45" s="46"/>
      <c r="H45" s="22">
        <f t="shared" si="6"/>
        <v>0</v>
      </c>
      <c r="I45" s="42">
        <v>1200</v>
      </c>
      <c r="J45" s="42"/>
      <c r="K45" s="23">
        <f t="shared" si="4"/>
        <v>1200</v>
      </c>
      <c r="L45" s="24"/>
      <c r="M45" s="44"/>
      <c r="N45" s="42">
        <v>0</v>
      </c>
      <c r="O45" s="23">
        <f t="shared" si="2"/>
        <v>0</v>
      </c>
      <c r="P45" s="45">
        <f t="shared" si="3"/>
        <v>1200</v>
      </c>
    </row>
    <row r="46" spans="1:17" ht="15.6" customHeight="1" x14ac:dyDescent="0.15">
      <c r="A46" s="18" t="s">
        <v>1</v>
      </c>
      <c r="B46" s="19">
        <v>7510</v>
      </c>
      <c r="C46" s="20">
        <v>0</v>
      </c>
      <c r="D46" s="27"/>
      <c r="E46" s="41">
        <f>SUM(C46:D46)</f>
        <v>0</v>
      </c>
      <c r="F46" s="22">
        <v>0</v>
      </c>
      <c r="G46" s="22">
        <f>SUM(N46:N46)</f>
        <v>7700</v>
      </c>
      <c r="H46" s="22">
        <f t="shared" si="6"/>
        <v>7700</v>
      </c>
      <c r="I46" s="42">
        <v>52000</v>
      </c>
      <c r="J46" s="42">
        <v>215362</v>
      </c>
      <c r="K46" s="23">
        <f t="shared" si="4"/>
        <v>267362</v>
      </c>
      <c r="L46" s="24"/>
      <c r="M46" s="44"/>
      <c r="N46" s="42">
        <v>7700</v>
      </c>
      <c r="O46" s="23">
        <f t="shared" si="2"/>
        <v>7700</v>
      </c>
      <c r="P46" s="45">
        <f t="shared" si="3"/>
        <v>275062</v>
      </c>
    </row>
    <row r="47" spans="1:17" x14ac:dyDescent="0.15">
      <c r="A47" s="18"/>
      <c r="B47" s="19"/>
      <c r="C47" s="20"/>
      <c r="D47" s="20"/>
      <c r="E47" s="21"/>
      <c r="F47" s="22"/>
      <c r="G47" s="22"/>
      <c r="H47" s="22"/>
      <c r="I47" s="23"/>
      <c r="J47" s="23"/>
      <c r="K47" s="23"/>
      <c r="L47" s="24"/>
      <c r="M47" s="25"/>
      <c r="N47" s="23"/>
      <c r="O47" s="23"/>
      <c r="P47" s="26"/>
    </row>
    <row r="48" spans="1:17" s="39" customFormat="1" ht="15" x14ac:dyDescent="0.15">
      <c r="A48" s="32" t="s">
        <v>0</v>
      </c>
      <c r="B48" s="9"/>
      <c r="C48" s="47">
        <v>3372460</v>
      </c>
      <c r="D48" s="47">
        <f>SUM(D10:D45)</f>
        <v>92238</v>
      </c>
      <c r="E48" s="34">
        <f>SUM(C48:D48)</f>
        <v>3464698</v>
      </c>
      <c r="F48" s="48">
        <f t="shared" ref="F48:K48" si="7">SUM(F10:F46)</f>
        <v>3534948</v>
      </c>
      <c r="G48" s="48">
        <f t="shared" si="7"/>
        <v>183559.38</v>
      </c>
      <c r="H48" s="48">
        <f t="shared" si="7"/>
        <v>248200</v>
      </c>
      <c r="I48" s="49">
        <f t="shared" si="7"/>
        <v>3740616</v>
      </c>
      <c r="J48" s="49">
        <f t="shared" si="7"/>
        <v>336857</v>
      </c>
      <c r="K48" s="36">
        <f t="shared" si="7"/>
        <v>4077473</v>
      </c>
      <c r="L48" s="50"/>
      <c r="M48" s="51">
        <f>SUM(M10:M46)</f>
        <v>55000</v>
      </c>
      <c r="N48" s="49">
        <f>SUM(N10:N46)</f>
        <v>198800</v>
      </c>
      <c r="O48" s="36">
        <f>SUM(O10:O46)</f>
        <v>253800</v>
      </c>
      <c r="P48" s="38">
        <f>SUM(P10:P47)</f>
        <v>4331273</v>
      </c>
      <c r="Q48" s="38"/>
    </row>
    <row r="49" spans="1:16" x14ac:dyDescent="0.15">
      <c r="A49" s="52" t="s">
        <v>87</v>
      </c>
      <c r="B49" s="53"/>
      <c r="C49" s="54"/>
      <c r="D49" s="54"/>
      <c r="E49" s="55"/>
      <c r="F49" s="56"/>
      <c r="G49" s="56"/>
      <c r="H49" s="56"/>
      <c r="I49" s="80">
        <f>+I7-I48</f>
        <v>0</v>
      </c>
      <c r="J49" s="57">
        <f>+J7-J48</f>
        <v>0</v>
      </c>
      <c r="K49" s="57">
        <f>+K7-K48</f>
        <v>0</v>
      </c>
      <c r="L49" s="58"/>
      <c r="M49" s="59">
        <f>+M7-M48</f>
        <v>0</v>
      </c>
      <c r="N49" s="60">
        <f>+N7-N48</f>
        <v>0</v>
      </c>
      <c r="O49" s="57">
        <f>+O7-O48</f>
        <v>0</v>
      </c>
      <c r="P49" s="61">
        <f>+P7-P48</f>
        <v>0</v>
      </c>
    </row>
    <row r="50" spans="1:16" ht="15.6" customHeight="1" x14ac:dyDescent="0.15">
      <c r="N50" s="70"/>
    </row>
    <row r="51" spans="1:16" ht="15.6" customHeight="1" x14ac:dyDescent="0.15">
      <c r="A51" s="75" t="s">
        <v>92</v>
      </c>
    </row>
    <row r="52" spans="1:16" ht="15.6" customHeight="1" x14ac:dyDescent="0.15"/>
    <row r="53" spans="1:16" ht="15.6" customHeight="1" x14ac:dyDescent="0.15">
      <c r="A53" s="69" t="s">
        <v>94</v>
      </c>
      <c r="I53" s="62">
        <v>2003659</v>
      </c>
    </row>
    <row r="54" spans="1:16" ht="15.6" customHeight="1" x14ac:dyDescent="0.15">
      <c r="A54" s="69" t="s">
        <v>88</v>
      </c>
      <c r="I54" s="71">
        <f>SUM(I53*0.2898)</f>
        <v>580660.37820000004</v>
      </c>
    </row>
    <row r="55" spans="1:16" ht="15.6" customHeight="1" x14ac:dyDescent="0.15">
      <c r="A55" s="69" t="s">
        <v>101</v>
      </c>
      <c r="I55" s="62">
        <f>SUM(I53:I54)</f>
        <v>2584319.3782000002</v>
      </c>
    </row>
    <row r="56" spans="1:16" ht="15.6" customHeight="1" x14ac:dyDescent="0.15">
      <c r="A56" s="69" t="s">
        <v>89</v>
      </c>
      <c r="I56" s="73">
        <f>SUM(I55:I55)</f>
        <v>2584319.3782000002</v>
      </c>
      <c r="J56" s="79">
        <f>SUM(I56/I58)</f>
        <v>0.59666508626909465</v>
      </c>
    </row>
    <row r="57" spans="1:16" ht="15.6" hidden="1" customHeight="1" x14ac:dyDescent="0.15">
      <c r="A57" s="69" t="s">
        <v>96</v>
      </c>
      <c r="I57" s="62">
        <f>+I56-N10-N11-N13</f>
        <v>2450710.3782000002</v>
      </c>
      <c r="J57" s="81">
        <f>+I57/I60</f>
        <v>0.59303723900918415</v>
      </c>
    </row>
    <row r="58" spans="1:16" ht="15.6" customHeight="1" x14ac:dyDescent="0.15">
      <c r="A58" s="69" t="s">
        <v>90</v>
      </c>
      <c r="I58" s="62">
        <f>SUM(P7)</f>
        <v>4331273</v>
      </c>
    </row>
    <row r="59" spans="1:16" ht="15.6" customHeight="1" x14ac:dyDescent="0.15">
      <c r="A59" s="69" t="s">
        <v>91</v>
      </c>
      <c r="I59" s="72">
        <f>SUM(I58*0.7)</f>
        <v>3031891.0999999996</v>
      </c>
    </row>
    <row r="60" spans="1:16" hidden="1" x14ac:dyDescent="0.15">
      <c r="A60" s="69" t="s">
        <v>97</v>
      </c>
      <c r="I60" s="62">
        <f>+I58-N48</f>
        <v>4132473</v>
      </c>
    </row>
  </sheetData>
  <mergeCells count="2">
    <mergeCell ref="I1:K1"/>
    <mergeCell ref="M1:O1"/>
  </mergeCells>
  <printOptions horizontalCentered="1" headings="1" gridLines="1"/>
  <pageMargins left="0" right="0" top="0.75" bottom="0.5" header="0.3" footer="0.3"/>
  <pageSetup scale="70" orientation="portrait" r:id="rId1"/>
  <headerFooter>
    <oddHeader>&amp;C
Capital Area Community Action Agency&amp;"B,Regular"
&amp;"Cambria,Bold"&amp;KFF0000Proposed Head Start Budget&amp;"Tahoma,Regular"&amp;K01+000
For Period 7/1/21 - 6/30/22</oddHeader>
    <oddFooter>&amp;L&amp;6&amp;"Tahoma"Date:  &amp;D, &amp;T&amp;R&amp;6&amp;"Tahoma"Page: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150" zoomScaleNormal="15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A55" sqref="A55"/>
    </sheetView>
  </sheetViews>
  <sheetFormatPr defaultColWidth="9.1640625" defaultRowHeight="12.75" x14ac:dyDescent="0.15"/>
  <cols>
    <col min="1" max="1" width="52.83203125" style="69" customWidth="1"/>
    <col min="2" max="2" width="5.5" style="65" customWidth="1"/>
    <col min="3" max="3" width="14.1640625" style="66" hidden="1" customWidth="1"/>
    <col min="4" max="4" width="14.33203125" style="66" hidden="1" customWidth="1"/>
    <col min="5" max="5" width="14.83203125" style="67" hidden="1" customWidth="1"/>
    <col min="6" max="7" width="15.6640625" style="68" hidden="1" customWidth="1"/>
    <col min="8" max="8" width="0.6640625" style="68" hidden="1" customWidth="1"/>
    <col min="9" max="9" width="13.33203125" style="62" bestFit="1" customWidth="1"/>
    <col min="10" max="10" width="9.83203125" style="62" bestFit="1" customWidth="1"/>
    <col min="11" max="11" width="11.5" style="62" customWidth="1"/>
    <col min="12" max="12" width="1.33203125" style="63" customWidth="1"/>
    <col min="13" max="13" width="8.6640625" style="64" bestFit="1" customWidth="1"/>
    <col min="14" max="14" width="14.83203125" style="62" bestFit="1" customWidth="1"/>
    <col min="15" max="15" width="11.6640625" style="62" customWidth="1"/>
    <col min="16" max="16" width="18.6640625" style="62" customWidth="1"/>
    <col min="17" max="17" width="9.1640625" style="76"/>
    <col min="18" max="16384" width="9.1640625" style="8"/>
  </cols>
  <sheetData>
    <row r="1" spans="1:17" x14ac:dyDescent="0.15">
      <c r="A1" s="1"/>
      <c r="B1" s="2"/>
      <c r="C1" s="3"/>
      <c r="D1" s="3"/>
      <c r="E1" s="4"/>
      <c r="F1" s="5"/>
      <c r="G1" s="5"/>
      <c r="H1" s="5"/>
      <c r="I1" s="107" t="s">
        <v>86</v>
      </c>
      <c r="J1" s="108"/>
      <c r="K1" s="108"/>
      <c r="L1" s="6"/>
      <c r="M1" s="107"/>
      <c r="N1" s="108"/>
      <c r="O1" s="108"/>
      <c r="P1" s="7"/>
    </row>
    <row r="2" spans="1:17" s="17" customFormat="1" ht="53.25" customHeight="1" x14ac:dyDescent="0.15">
      <c r="A2" s="106" t="s">
        <v>103</v>
      </c>
      <c r="B2" s="9"/>
      <c r="C2" s="10" t="s">
        <v>85</v>
      </c>
      <c r="D2" s="10" t="s">
        <v>84</v>
      </c>
      <c r="E2" s="11" t="s">
        <v>83</v>
      </c>
      <c r="F2" s="12" t="s">
        <v>82</v>
      </c>
      <c r="G2" s="12" t="s">
        <v>81</v>
      </c>
      <c r="H2" s="12" t="s">
        <v>80</v>
      </c>
      <c r="I2" s="13" t="s">
        <v>79</v>
      </c>
      <c r="J2" s="13" t="s">
        <v>78</v>
      </c>
      <c r="K2" s="13" t="s">
        <v>77</v>
      </c>
      <c r="L2" s="14"/>
      <c r="M2" s="15" t="s">
        <v>76</v>
      </c>
      <c r="N2" s="82" t="s">
        <v>98</v>
      </c>
      <c r="O2" s="13" t="s">
        <v>75</v>
      </c>
      <c r="P2" s="16" t="s">
        <v>93</v>
      </c>
      <c r="Q2" s="77"/>
    </row>
    <row r="3" spans="1:17" ht="51" x14ac:dyDescent="0.15">
      <c r="A3" s="18" t="s">
        <v>74</v>
      </c>
      <c r="B3" s="19"/>
      <c r="C3" s="20"/>
      <c r="D3" s="20"/>
      <c r="E3" s="21"/>
      <c r="F3" s="22"/>
      <c r="G3" s="22"/>
      <c r="H3" s="22"/>
      <c r="I3" s="23"/>
      <c r="J3" s="83" t="s">
        <v>100</v>
      </c>
      <c r="K3" s="23"/>
      <c r="L3" s="24"/>
      <c r="M3" s="25"/>
      <c r="N3" s="83" t="s">
        <v>102</v>
      </c>
      <c r="O3" s="23"/>
      <c r="P3" s="26"/>
    </row>
    <row r="4" spans="1:17" ht="15" x14ac:dyDescent="0.15">
      <c r="A4" s="18" t="s">
        <v>73</v>
      </c>
      <c r="B4" s="19" t="s">
        <v>72</v>
      </c>
      <c r="C4" s="20">
        <v>3372460</v>
      </c>
      <c r="D4" s="27"/>
      <c r="E4" s="21"/>
      <c r="F4" s="22">
        <v>3464698</v>
      </c>
      <c r="G4" s="22"/>
      <c r="H4" s="22"/>
      <c r="I4" s="23">
        <v>3740616</v>
      </c>
      <c r="J4" s="23"/>
      <c r="K4" s="23">
        <f>SUM(I4:J4)</f>
        <v>3740616</v>
      </c>
      <c r="L4" s="24"/>
      <c r="M4" s="25"/>
      <c r="N4" s="23"/>
      <c r="O4" s="23">
        <f>SUM(M4:N4)</f>
        <v>0</v>
      </c>
      <c r="P4" s="26">
        <f>SUM(K4+O4)</f>
        <v>3740616</v>
      </c>
      <c r="Q4" s="76" t="s">
        <v>99</v>
      </c>
    </row>
    <row r="5" spans="1:17" ht="15" x14ac:dyDescent="0.15">
      <c r="A5" s="18" t="s">
        <v>71</v>
      </c>
      <c r="B5" s="19"/>
      <c r="C5" s="27"/>
      <c r="D5" s="27"/>
      <c r="E5" s="21"/>
      <c r="F5" s="22">
        <v>0</v>
      </c>
      <c r="G5" s="22">
        <v>322252.68</v>
      </c>
      <c r="H5" s="22">
        <v>408201</v>
      </c>
      <c r="I5" s="23"/>
      <c r="J5" s="42">
        <v>336857</v>
      </c>
      <c r="K5" s="23">
        <f>SUM(I5:J5)</f>
        <v>336857</v>
      </c>
      <c r="L5" s="24"/>
      <c r="M5" s="25">
        <v>55000</v>
      </c>
      <c r="N5" s="23">
        <v>198800</v>
      </c>
      <c r="O5" s="23">
        <f>SUM(M5:N5)</f>
        <v>253800</v>
      </c>
      <c r="P5" s="26">
        <f>SUM(K5+O5)</f>
        <v>590657</v>
      </c>
    </row>
    <row r="6" spans="1:17" ht="15" x14ac:dyDescent="0.15">
      <c r="A6" s="18" t="s">
        <v>70</v>
      </c>
      <c r="B6" s="19"/>
      <c r="C6" s="27"/>
      <c r="D6" s="27"/>
      <c r="E6" s="28"/>
      <c r="F6" s="29">
        <v>0</v>
      </c>
      <c r="G6" s="29">
        <v>0</v>
      </c>
      <c r="H6" s="29">
        <v>1200</v>
      </c>
      <c r="I6" s="30">
        <v>0</v>
      </c>
      <c r="J6" s="30">
        <v>0</v>
      </c>
      <c r="K6" s="23">
        <f>SUM(I6:J6)</f>
        <v>0</v>
      </c>
      <c r="L6" s="24"/>
      <c r="M6" s="31">
        <v>0</v>
      </c>
      <c r="N6" s="30">
        <v>0</v>
      </c>
      <c r="O6" s="30">
        <f>SUM(M6:N6)</f>
        <v>0</v>
      </c>
      <c r="P6" s="74">
        <f>SUM(K6+O6)</f>
        <v>0</v>
      </c>
    </row>
    <row r="7" spans="1:17" s="39" customFormat="1" x14ac:dyDescent="0.15">
      <c r="A7" s="32" t="s">
        <v>69</v>
      </c>
      <c r="B7" s="9"/>
      <c r="C7" s="33">
        <v>3372460</v>
      </c>
      <c r="D7" s="33">
        <v>92238</v>
      </c>
      <c r="E7" s="34">
        <f>SUM(C7:D7)</f>
        <v>3464698</v>
      </c>
      <c r="F7" s="35">
        <f>SUM(F4:F6)</f>
        <v>3464698</v>
      </c>
      <c r="G7" s="35">
        <f>SUM(G4:G6)</f>
        <v>322252.68</v>
      </c>
      <c r="H7" s="35">
        <f>SUM(H4:H6)</f>
        <v>409401</v>
      </c>
      <c r="I7" s="36">
        <f>SUM(I4:I6)</f>
        <v>3740616</v>
      </c>
      <c r="J7" s="36">
        <f>SUM(J4:J6)</f>
        <v>336857</v>
      </c>
      <c r="K7" s="36">
        <f>SUM(I7:J7)</f>
        <v>4077473</v>
      </c>
      <c r="L7" s="24"/>
      <c r="M7" s="37">
        <f>SUM(M4:M6)</f>
        <v>55000</v>
      </c>
      <c r="N7" s="37">
        <f>SUM(N4:N6)</f>
        <v>198800</v>
      </c>
      <c r="O7" s="36">
        <f>SUM(M7:N7)</f>
        <v>253800</v>
      </c>
      <c r="P7" s="38">
        <f>SUM(K7+O7)</f>
        <v>4331273</v>
      </c>
      <c r="Q7" s="78"/>
    </row>
    <row r="8" spans="1:17" x14ac:dyDescent="0.15">
      <c r="A8" s="18"/>
      <c r="B8" s="19"/>
      <c r="C8" s="20"/>
      <c r="D8" s="20"/>
      <c r="E8" s="21"/>
      <c r="F8" s="22"/>
      <c r="G8" s="22"/>
      <c r="H8" s="22"/>
      <c r="I8" s="23"/>
      <c r="J8" s="23"/>
      <c r="K8" s="23"/>
      <c r="L8" s="24"/>
      <c r="M8" s="25"/>
      <c r="N8" s="23"/>
      <c r="O8" s="23"/>
      <c r="P8" s="26"/>
    </row>
    <row r="9" spans="1:17" x14ac:dyDescent="0.15">
      <c r="A9" s="18" t="s">
        <v>68</v>
      </c>
      <c r="B9" s="19"/>
      <c r="C9" s="20"/>
      <c r="D9" s="40"/>
      <c r="E9" s="21"/>
      <c r="F9" s="22"/>
      <c r="G9" s="22"/>
      <c r="H9" s="22"/>
      <c r="I9" s="23"/>
      <c r="J9" s="23"/>
      <c r="K9" s="23"/>
      <c r="L9" s="24"/>
      <c r="M9" s="25"/>
      <c r="N9" s="23"/>
      <c r="O9" s="23"/>
      <c r="P9" s="26"/>
    </row>
    <row r="10" spans="1:17" x14ac:dyDescent="0.15">
      <c r="A10" s="18" t="s">
        <v>67</v>
      </c>
      <c r="B10" s="19" t="s">
        <v>66</v>
      </c>
      <c r="C10" s="20">
        <v>1704612</v>
      </c>
      <c r="D10" s="20">
        <v>54898</v>
      </c>
      <c r="E10" s="41">
        <f t="shared" ref="E10:E35" si="0">SUM(C10:D10)</f>
        <v>1759510</v>
      </c>
      <c r="F10" s="22">
        <v>1763107.82</v>
      </c>
      <c r="G10" s="22">
        <f>SUM(N10:N10)</f>
        <v>84588</v>
      </c>
      <c r="H10" s="22">
        <f t="shared" ref="H10:H15" si="1">SUM(M10:N10)</f>
        <v>106359</v>
      </c>
      <c r="I10" s="23">
        <v>1753632</v>
      </c>
      <c r="J10" s="23">
        <v>67950</v>
      </c>
      <c r="K10" s="23">
        <f>SUM(I10:J10)</f>
        <v>1821582</v>
      </c>
      <c r="L10" s="24"/>
      <c r="M10" s="25">
        <v>21771</v>
      </c>
      <c r="N10" s="42">
        <v>84588</v>
      </c>
      <c r="O10" s="23">
        <f t="shared" ref="O10:O46" si="2">SUM(M10:N10)</f>
        <v>106359</v>
      </c>
      <c r="P10" s="26">
        <f t="shared" ref="P10:P46" si="3">SUM(K10+O10)</f>
        <v>1927941</v>
      </c>
    </row>
    <row r="11" spans="1:17" x14ac:dyDescent="0.15">
      <c r="A11" s="18" t="s">
        <v>65</v>
      </c>
      <c r="B11" s="19" t="s">
        <v>64</v>
      </c>
      <c r="C11" s="20">
        <v>477609</v>
      </c>
      <c r="D11" s="20">
        <v>15635</v>
      </c>
      <c r="E11" s="41">
        <f t="shared" si="0"/>
        <v>493244</v>
      </c>
      <c r="F11" s="22">
        <v>502133.11</v>
      </c>
      <c r="G11" s="22">
        <f>SUM(N11:N11)</f>
        <v>24514</v>
      </c>
      <c r="H11" s="22">
        <f t="shared" si="1"/>
        <v>30823</v>
      </c>
      <c r="I11" s="23">
        <v>508203</v>
      </c>
      <c r="J11" s="23">
        <v>19692</v>
      </c>
      <c r="K11" s="23">
        <f t="shared" ref="K11:K46" si="4">SUM(I11:J11)</f>
        <v>527895</v>
      </c>
      <c r="L11" s="24"/>
      <c r="M11" s="25">
        <v>6309</v>
      </c>
      <c r="N11" s="23">
        <v>24514</v>
      </c>
      <c r="O11" s="23">
        <f t="shared" si="2"/>
        <v>30823</v>
      </c>
      <c r="P11" s="26">
        <f t="shared" si="3"/>
        <v>558718</v>
      </c>
    </row>
    <row r="12" spans="1:17" x14ac:dyDescent="0.15">
      <c r="A12" s="18" t="s">
        <v>63</v>
      </c>
      <c r="B12" s="19" t="s">
        <v>62</v>
      </c>
      <c r="C12" s="20">
        <v>3500</v>
      </c>
      <c r="D12" s="20"/>
      <c r="E12" s="41">
        <f t="shared" si="0"/>
        <v>3500</v>
      </c>
      <c r="F12" s="22">
        <v>2500</v>
      </c>
      <c r="G12" s="22">
        <v>1000</v>
      </c>
      <c r="H12" s="22">
        <f t="shared" si="1"/>
        <v>276</v>
      </c>
      <c r="I12" s="23">
        <v>2500</v>
      </c>
      <c r="J12" s="23">
        <v>0</v>
      </c>
      <c r="K12" s="23">
        <f t="shared" si="4"/>
        <v>2500</v>
      </c>
      <c r="L12" s="24"/>
      <c r="M12" s="25"/>
      <c r="N12" s="23">
        <v>276</v>
      </c>
      <c r="O12" s="23">
        <f t="shared" si="2"/>
        <v>276</v>
      </c>
      <c r="P12" s="26">
        <f t="shared" si="3"/>
        <v>2776</v>
      </c>
    </row>
    <row r="13" spans="1:17" x14ac:dyDescent="0.15">
      <c r="A13" s="18" t="s">
        <v>61</v>
      </c>
      <c r="B13" s="19" t="s">
        <v>60</v>
      </c>
      <c r="C13" s="20">
        <v>448665</v>
      </c>
      <c r="D13" s="20">
        <v>14501</v>
      </c>
      <c r="E13" s="41">
        <f t="shared" si="0"/>
        <v>463166</v>
      </c>
      <c r="F13" s="22">
        <v>465733.53</v>
      </c>
      <c r="G13" s="22">
        <f>SUM(N13:N13)</f>
        <v>19824</v>
      </c>
      <c r="H13" s="22">
        <f t="shared" si="1"/>
        <v>24926</v>
      </c>
      <c r="I13" s="23">
        <v>410975</v>
      </c>
      <c r="J13" s="23">
        <v>15925</v>
      </c>
      <c r="K13" s="23">
        <f t="shared" si="4"/>
        <v>426900</v>
      </c>
      <c r="L13" s="24"/>
      <c r="M13" s="25">
        <v>5102</v>
      </c>
      <c r="N13" s="23">
        <v>19824</v>
      </c>
      <c r="O13" s="23">
        <f t="shared" si="2"/>
        <v>24926</v>
      </c>
      <c r="P13" s="26">
        <f t="shared" si="3"/>
        <v>451826</v>
      </c>
    </row>
    <row r="14" spans="1:17" x14ac:dyDescent="0.15">
      <c r="A14" s="18" t="s">
        <v>59</v>
      </c>
      <c r="B14" s="19" t="s">
        <v>58</v>
      </c>
      <c r="C14" s="20">
        <v>1500</v>
      </c>
      <c r="D14" s="20"/>
      <c r="E14" s="41">
        <f t="shared" si="0"/>
        <v>1500</v>
      </c>
      <c r="F14" s="22">
        <v>2500</v>
      </c>
      <c r="G14" s="22">
        <v>1000</v>
      </c>
      <c r="H14" s="22">
        <f t="shared" si="1"/>
        <v>0</v>
      </c>
      <c r="I14" s="23">
        <v>2000</v>
      </c>
      <c r="J14" s="23"/>
      <c r="K14" s="23">
        <f t="shared" si="4"/>
        <v>2000</v>
      </c>
      <c r="L14" s="24"/>
      <c r="M14" s="25"/>
      <c r="N14" s="23">
        <v>0</v>
      </c>
      <c r="O14" s="23">
        <f t="shared" si="2"/>
        <v>0</v>
      </c>
      <c r="P14" s="26">
        <f t="shared" si="3"/>
        <v>2000</v>
      </c>
    </row>
    <row r="15" spans="1:17" x14ac:dyDescent="0.15">
      <c r="A15" s="18" t="s">
        <v>57</v>
      </c>
      <c r="B15" s="19" t="s">
        <v>56</v>
      </c>
      <c r="C15" s="20">
        <v>9000</v>
      </c>
      <c r="D15" s="20"/>
      <c r="E15" s="41">
        <f t="shared" si="0"/>
        <v>9000</v>
      </c>
      <c r="F15" s="22">
        <v>7500</v>
      </c>
      <c r="G15" s="22"/>
      <c r="H15" s="22">
        <f t="shared" si="1"/>
        <v>1500</v>
      </c>
      <c r="I15" s="42">
        <v>9000</v>
      </c>
      <c r="J15" s="23"/>
      <c r="K15" s="23">
        <f t="shared" si="4"/>
        <v>9000</v>
      </c>
      <c r="L15" s="24"/>
      <c r="M15" s="25"/>
      <c r="N15" s="23">
        <v>1500</v>
      </c>
      <c r="O15" s="23">
        <f t="shared" si="2"/>
        <v>1500</v>
      </c>
      <c r="P15" s="26">
        <f t="shared" si="3"/>
        <v>10500</v>
      </c>
    </row>
    <row r="16" spans="1:17" x14ac:dyDescent="0.15">
      <c r="A16" s="18" t="s">
        <v>55</v>
      </c>
      <c r="B16" s="19" t="s">
        <v>54</v>
      </c>
      <c r="C16" s="20">
        <v>20150</v>
      </c>
      <c r="D16" s="20"/>
      <c r="E16" s="41">
        <f t="shared" si="0"/>
        <v>20150</v>
      </c>
      <c r="F16" s="22">
        <v>20150</v>
      </c>
      <c r="G16" s="22"/>
      <c r="H16" s="22">
        <v>0</v>
      </c>
      <c r="I16" s="23">
        <v>16000</v>
      </c>
      <c r="J16" s="23">
        <v>0</v>
      </c>
      <c r="K16" s="23">
        <f t="shared" si="4"/>
        <v>16000</v>
      </c>
      <c r="L16" s="24"/>
      <c r="M16" s="25"/>
      <c r="N16" s="43">
        <v>5000</v>
      </c>
      <c r="O16" s="23">
        <f t="shared" si="2"/>
        <v>5000</v>
      </c>
      <c r="P16" s="26">
        <f t="shared" si="3"/>
        <v>21000</v>
      </c>
    </row>
    <row r="17" spans="1:16" x14ac:dyDescent="0.15">
      <c r="A17" s="18" t="s">
        <v>53</v>
      </c>
      <c r="B17" s="19" t="s">
        <v>52</v>
      </c>
      <c r="C17" s="20">
        <v>43270</v>
      </c>
      <c r="D17" s="20"/>
      <c r="E17" s="41">
        <f t="shared" si="0"/>
        <v>43270</v>
      </c>
      <c r="F17" s="22">
        <v>37045.54</v>
      </c>
      <c r="G17" s="22">
        <v>5982.49</v>
      </c>
      <c r="H17" s="22">
        <f>SUM(M17:N17)</f>
        <v>5000</v>
      </c>
      <c r="I17" s="42">
        <v>42500</v>
      </c>
      <c r="J17" s="23">
        <v>0</v>
      </c>
      <c r="K17" s="23">
        <f t="shared" si="4"/>
        <v>42500</v>
      </c>
      <c r="L17" s="24"/>
      <c r="M17" s="25"/>
      <c r="N17" s="23">
        <v>5000</v>
      </c>
      <c r="O17" s="23">
        <f t="shared" si="2"/>
        <v>5000</v>
      </c>
      <c r="P17" s="26">
        <f t="shared" si="3"/>
        <v>47500</v>
      </c>
    </row>
    <row r="18" spans="1:16" x14ac:dyDescent="0.15">
      <c r="A18" s="18" t="s">
        <v>51</v>
      </c>
      <c r="B18" s="19" t="s">
        <v>50</v>
      </c>
      <c r="C18" s="20">
        <v>0</v>
      </c>
      <c r="D18" s="20"/>
      <c r="E18" s="41">
        <f t="shared" si="0"/>
        <v>0</v>
      </c>
      <c r="F18" s="22">
        <v>0</v>
      </c>
      <c r="G18" s="22"/>
      <c r="H18" s="22">
        <v>4000</v>
      </c>
      <c r="I18" s="42">
        <v>2000</v>
      </c>
      <c r="J18" s="42">
        <v>11695</v>
      </c>
      <c r="K18" s="23">
        <f t="shared" si="4"/>
        <v>13695</v>
      </c>
      <c r="L18" s="24"/>
      <c r="M18" s="25"/>
      <c r="N18" s="23">
        <v>4000</v>
      </c>
      <c r="O18" s="23">
        <f t="shared" si="2"/>
        <v>4000</v>
      </c>
      <c r="P18" s="26">
        <f t="shared" si="3"/>
        <v>17695</v>
      </c>
    </row>
    <row r="19" spans="1:16" x14ac:dyDescent="0.15">
      <c r="A19" s="18" t="s">
        <v>49</v>
      </c>
      <c r="B19" s="19" t="s">
        <v>48</v>
      </c>
      <c r="C19" s="20">
        <v>1000</v>
      </c>
      <c r="D19" s="20"/>
      <c r="E19" s="41">
        <f t="shared" si="0"/>
        <v>1000</v>
      </c>
      <c r="F19" s="22">
        <v>500</v>
      </c>
      <c r="G19" s="22"/>
      <c r="H19" s="22">
        <f t="shared" ref="H19:H36" si="5">SUM(M19:N19)</f>
        <v>0</v>
      </c>
      <c r="I19" s="23">
        <v>500</v>
      </c>
      <c r="J19" s="23"/>
      <c r="K19" s="23">
        <f t="shared" si="4"/>
        <v>500</v>
      </c>
      <c r="L19" s="24"/>
      <c r="M19" s="25"/>
      <c r="N19" s="23">
        <v>0</v>
      </c>
      <c r="O19" s="23">
        <f t="shared" si="2"/>
        <v>0</v>
      </c>
      <c r="P19" s="26">
        <f t="shared" si="3"/>
        <v>500</v>
      </c>
    </row>
    <row r="20" spans="1:16" x14ac:dyDescent="0.15">
      <c r="A20" s="18" t="s">
        <v>47</v>
      </c>
      <c r="B20" s="19" t="s">
        <v>46</v>
      </c>
      <c r="C20" s="20">
        <v>10000</v>
      </c>
      <c r="D20" s="20"/>
      <c r="E20" s="41">
        <f t="shared" si="0"/>
        <v>10000</v>
      </c>
      <c r="F20" s="22">
        <v>12000</v>
      </c>
      <c r="G20" s="22"/>
      <c r="H20" s="22">
        <f t="shared" si="5"/>
        <v>500</v>
      </c>
      <c r="I20" s="42">
        <v>10000</v>
      </c>
      <c r="J20" s="23"/>
      <c r="K20" s="23">
        <f t="shared" si="4"/>
        <v>10000</v>
      </c>
      <c r="L20" s="24"/>
      <c r="M20" s="25"/>
      <c r="N20" s="23">
        <v>500</v>
      </c>
      <c r="O20" s="23">
        <f t="shared" si="2"/>
        <v>500</v>
      </c>
      <c r="P20" s="26">
        <f t="shared" si="3"/>
        <v>10500</v>
      </c>
    </row>
    <row r="21" spans="1:16" x14ac:dyDescent="0.15">
      <c r="A21" s="18" t="s">
        <v>45</v>
      </c>
      <c r="B21" s="19" t="s">
        <v>44</v>
      </c>
      <c r="C21" s="20">
        <v>1700</v>
      </c>
      <c r="D21" s="20"/>
      <c r="E21" s="41">
        <f t="shared" si="0"/>
        <v>1700</v>
      </c>
      <c r="F21" s="22">
        <v>1200</v>
      </c>
      <c r="G21" s="22"/>
      <c r="H21" s="22">
        <f t="shared" si="5"/>
        <v>250</v>
      </c>
      <c r="I21" s="23">
        <v>1500</v>
      </c>
      <c r="J21" s="23"/>
      <c r="K21" s="23">
        <f t="shared" si="4"/>
        <v>1500</v>
      </c>
      <c r="L21" s="24"/>
      <c r="M21" s="25"/>
      <c r="N21" s="23">
        <v>250</v>
      </c>
      <c r="O21" s="23">
        <f t="shared" si="2"/>
        <v>250</v>
      </c>
      <c r="P21" s="26">
        <f t="shared" si="3"/>
        <v>1750</v>
      </c>
    </row>
    <row r="22" spans="1:16" x14ac:dyDescent="0.15">
      <c r="A22" s="18" t="s">
        <v>43</v>
      </c>
      <c r="B22" s="19" t="s">
        <v>42</v>
      </c>
      <c r="C22" s="20">
        <v>30000</v>
      </c>
      <c r="D22" s="20"/>
      <c r="E22" s="41">
        <f t="shared" si="0"/>
        <v>30000</v>
      </c>
      <c r="F22" s="22">
        <v>15000</v>
      </c>
      <c r="G22" s="22"/>
      <c r="H22" s="22">
        <f t="shared" si="5"/>
        <v>2000</v>
      </c>
      <c r="I22" s="42">
        <v>15000</v>
      </c>
      <c r="J22" s="23"/>
      <c r="K22" s="23">
        <f t="shared" si="4"/>
        <v>15000</v>
      </c>
      <c r="L22" s="24"/>
      <c r="M22" s="25">
        <v>2000</v>
      </c>
      <c r="N22" s="23">
        <v>0</v>
      </c>
      <c r="O22" s="23">
        <f t="shared" si="2"/>
        <v>2000</v>
      </c>
      <c r="P22" s="26">
        <f t="shared" si="3"/>
        <v>17000</v>
      </c>
    </row>
    <row r="23" spans="1:16" x14ac:dyDescent="0.15">
      <c r="A23" s="18" t="s">
        <v>41</v>
      </c>
      <c r="B23" s="19" t="s">
        <v>40</v>
      </c>
      <c r="C23" s="20">
        <v>155151</v>
      </c>
      <c r="D23" s="20">
        <v>1726</v>
      </c>
      <c r="E23" s="41">
        <f t="shared" si="0"/>
        <v>156877</v>
      </c>
      <c r="F23" s="22">
        <v>155000</v>
      </c>
      <c r="G23" s="22"/>
      <c r="H23" s="22">
        <f t="shared" si="5"/>
        <v>27476</v>
      </c>
      <c r="I23" s="42">
        <v>163170</v>
      </c>
      <c r="J23" s="42"/>
      <c r="K23" s="23">
        <f t="shared" si="4"/>
        <v>163170</v>
      </c>
      <c r="L23" s="24"/>
      <c r="M23" s="44">
        <v>19218</v>
      </c>
      <c r="N23" s="42">
        <v>8258</v>
      </c>
      <c r="O23" s="23">
        <f t="shared" si="2"/>
        <v>27476</v>
      </c>
      <c r="P23" s="45">
        <f t="shared" si="3"/>
        <v>190646</v>
      </c>
    </row>
    <row r="24" spans="1:16" x14ac:dyDescent="0.15">
      <c r="A24" s="18" t="s">
        <v>39</v>
      </c>
      <c r="B24" s="19" t="s">
        <v>38</v>
      </c>
      <c r="C24" s="20">
        <v>160330</v>
      </c>
      <c r="D24" s="20"/>
      <c r="E24" s="41">
        <f t="shared" si="0"/>
        <v>160330</v>
      </c>
      <c r="F24" s="22">
        <v>150000</v>
      </c>
      <c r="G24" s="22">
        <v>22005.89</v>
      </c>
      <c r="H24" s="22">
        <f t="shared" si="5"/>
        <v>2022</v>
      </c>
      <c r="I24" s="42">
        <v>218629</v>
      </c>
      <c r="J24" s="42"/>
      <c r="K24" s="23">
        <f t="shared" si="4"/>
        <v>218629</v>
      </c>
      <c r="L24" s="24"/>
      <c r="M24" s="44"/>
      <c r="N24" s="42">
        <v>2022</v>
      </c>
      <c r="O24" s="23">
        <f t="shared" si="2"/>
        <v>2022</v>
      </c>
      <c r="P24" s="45">
        <f t="shared" si="3"/>
        <v>220651</v>
      </c>
    </row>
    <row r="25" spans="1:16" x14ac:dyDescent="0.15">
      <c r="A25" s="18" t="s">
        <v>37</v>
      </c>
      <c r="B25" s="19" t="s">
        <v>36</v>
      </c>
      <c r="C25" s="20">
        <v>62500</v>
      </c>
      <c r="D25" s="20"/>
      <c r="E25" s="41">
        <f t="shared" si="0"/>
        <v>62500</v>
      </c>
      <c r="F25" s="22">
        <v>62500</v>
      </c>
      <c r="G25" s="22"/>
      <c r="H25" s="22">
        <f t="shared" si="5"/>
        <v>2500</v>
      </c>
      <c r="I25" s="42">
        <v>100000</v>
      </c>
      <c r="J25" s="42"/>
      <c r="K25" s="23">
        <f t="shared" si="4"/>
        <v>100000</v>
      </c>
      <c r="L25" s="24"/>
      <c r="M25" s="44"/>
      <c r="N25" s="42">
        <v>2500</v>
      </c>
      <c r="O25" s="23">
        <f t="shared" si="2"/>
        <v>2500</v>
      </c>
      <c r="P25" s="45">
        <f t="shared" si="3"/>
        <v>102500</v>
      </c>
    </row>
    <row r="26" spans="1:16" x14ac:dyDescent="0.15">
      <c r="A26" s="18" t="s">
        <v>35</v>
      </c>
      <c r="B26" s="19" t="s">
        <v>34</v>
      </c>
      <c r="C26" s="20">
        <v>21000</v>
      </c>
      <c r="D26" s="20"/>
      <c r="E26" s="41">
        <f t="shared" si="0"/>
        <v>21000</v>
      </c>
      <c r="F26" s="22">
        <v>21000</v>
      </c>
      <c r="G26" s="22"/>
      <c r="H26" s="22">
        <f t="shared" si="5"/>
        <v>500</v>
      </c>
      <c r="I26" s="42">
        <v>20000</v>
      </c>
      <c r="J26" s="42"/>
      <c r="K26" s="23">
        <f t="shared" si="4"/>
        <v>20000</v>
      </c>
      <c r="L26" s="24"/>
      <c r="M26" s="44"/>
      <c r="N26" s="42">
        <v>500</v>
      </c>
      <c r="O26" s="23">
        <f t="shared" si="2"/>
        <v>500</v>
      </c>
      <c r="P26" s="45">
        <f t="shared" si="3"/>
        <v>20500</v>
      </c>
    </row>
    <row r="27" spans="1:16" x14ac:dyDescent="0.15">
      <c r="A27" s="18" t="s">
        <v>33</v>
      </c>
      <c r="B27" s="19" t="s">
        <v>32</v>
      </c>
      <c r="C27" s="20">
        <v>37530</v>
      </c>
      <c r="D27" s="20"/>
      <c r="E27" s="41">
        <f t="shared" si="0"/>
        <v>37530</v>
      </c>
      <c r="F27" s="22">
        <v>37530</v>
      </c>
      <c r="G27" s="22"/>
      <c r="H27" s="22">
        <f t="shared" si="5"/>
        <v>1559</v>
      </c>
      <c r="I27" s="42">
        <v>42000</v>
      </c>
      <c r="J27" s="42"/>
      <c r="K27" s="23">
        <f t="shared" si="4"/>
        <v>42000</v>
      </c>
      <c r="L27" s="24"/>
      <c r="M27" s="44"/>
      <c r="N27" s="42">
        <v>1559</v>
      </c>
      <c r="O27" s="23">
        <f t="shared" si="2"/>
        <v>1559</v>
      </c>
      <c r="P27" s="45">
        <f t="shared" si="3"/>
        <v>43559</v>
      </c>
    </row>
    <row r="28" spans="1:16" x14ac:dyDescent="0.15">
      <c r="A28" s="18" t="s">
        <v>31</v>
      </c>
      <c r="B28" s="19" t="s">
        <v>30</v>
      </c>
      <c r="C28" s="20">
        <v>46873</v>
      </c>
      <c r="D28" s="20"/>
      <c r="E28" s="41">
        <f t="shared" si="0"/>
        <v>46873</v>
      </c>
      <c r="F28" s="46">
        <v>75000</v>
      </c>
      <c r="G28" s="46">
        <f>SUM(N28:N28)</f>
        <v>6000</v>
      </c>
      <c r="H28" s="22">
        <f t="shared" si="5"/>
        <v>6000</v>
      </c>
      <c r="I28" s="42">
        <v>85000</v>
      </c>
      <c r="J28" s="42"/>
      <c r="K28" s="23">
        <f t="shared" si="4"/>
        <v>85000</v>
      </c>
      <c r="L28" s="24"/>
      <c r="M28" s="44"/>
      <c r="N28" s="42">
        <v>6000</v>
      </c>
      <c r="O28" s="23">
        <f t="shared" si="2"/>
        <v>6000</v>
      </c>
      <c r="P28" s="45">
        <f t="shared" si="3"/>
        <v>91000</v>
      </c>
    </row>
    <row r="29" spans="1:16" x14ac:dyDescent="0.15">
      <c r="A29" s="18" t="s">
        <v>29</v>
      </c>
      <c r="B29" s="19">
        <v>6855</v>
      </c>
      <c r="C29" s="20">
        <v>46873</v>
      </c>
      <c r="D29" s="20"/>
      <c r="E29" s="41">
        <f t="shared" si="0"/>
        <v>46873</v>
      </c>
      <c r="F29" s="46">
        <v>75000</v>
      </c>
      <c r="G29" s="46">
        <f>SUM(N29:N29)</f>
        <v>6262</v>
      </c>
      <c r="H29" s="22">
        <f t="shared" si="5"/>
        <v>6262</v>
      </c>
      <c r="I29" s="42">
        <v>32820</v>
      </c>
      <c r="J29" s="42"/>
      <c r="K29" s="23">
        <f t="shared" si="4"/>
        <v>32820</v>
      </c>
      <c r="L29" s="24"/>
      <c r="M29" s="44"/>
      <c r="N29" s="42">
        <v>6262</v>
      </c>
      <c r="O29" s="23">
        <f t="shared" si="2"/>
        <v>6262</v>
      </c>
      <c r="P29" s="45">
        <f t="shared" si="3"/>
        <v>39082</v>
      </c>
    </row>
    <row r="30" spans="1:16" x14ac:dyDescent="0.15">
      <c r="A30" s="18" t="s">
        <v>28</v>
      </c>
      <c r="B30" s="19" t="s">
        <v>27</v>
      </c>
      <c r="C30" s="20">
        <v>14000</v>
      </c>
      <c r="D30" s="20"/>
      <c r="E30" s="41">
        <f t="shared" si="0"/>
        <v>14000</v>
      </c>
      <c r="F30" s="22">
        <v>14000</v>
      </c>
      <c r="G30" s="22"/>
      <c r="H30" s="22">
        <f t="shared" si="5"/>
        <v>164</v>
      </c>
      <c r="I30" s="42">
        <v>18000</v>
      </c>
      <c r="J30" s="42"/>
      <c r="K30" s="23">
        <f t="shared" si="4"/>
        <v>18000</v>
      </c>
      <c r="L30" s="24"/>
      <c r="M30" s="44"/>
      <c r="N30" s="42">
        <v>164</v>
      </c>
      <c r="O30" s="23">
        <f t="shared" si="2"/>
        <v>164</v>
      </c>
      <c r="P30" s="45">
        <f t="shared" si="3"/>
        <v>18164</v>
      </c>
    </row>
    <row r="31" spans="1:16" x14ac:dyDescent="0.15">
      <c r="A31" s="18" t="s">
        <v>26</v>
      </c>
      <c r="B31" s="19" t="s">
        <v>25</v>
      </c>
      <c r="C31" s="20">
        <v>37350</v>
      </c>
      <c r="D31" s="20"/>
      <c r="E31" s="41">
        <f t="shared" si="0"/>
        <v>37350</v>
      </c>
      <c r="F31" s="22">
        <v>37350</v>
      </c>
      <c r="G31" s="22"/>
      <c r="H31" s="22">
        <f t="shared" si="5"/>
        <v>0</v>
      </c>
      <c r="I31" s="42">
        <v>25000</v>
      </c>
      <c r="J31" s="42"/>
      <c r="K31" s="23">
        <f t="shared" si="4"/>
        <v>25000</v>
      </c>
      <c r="L31" s="24"/>
      <c r="M31" s="44"/>
      <c r="N31" s="42">
        <v>0</v>
      </c>
      <c r="O31" s="23">
        <f t="shared" si="2"/>
        <v>0</v>
      </c>
      <c r="P31" s="45">
        <f t="shared" si="3"/>
        <v>25000</v>
      </c>
    </row>
    <row r="32" spans="1:16" x14ac:dyDescent="0.15">
      <c r="A32" s="18" t="s">
        <v>24</v>
      </c>
      <c r="B32" s="19" t="s">
        <v>23</v>
      </c>
      <c r="C32" s="20">
        <v>8500</v>
      </c>
      <c r="D32" s="20"/>
      <c r="E32" s="41">
        <f t="shared" si="0"/>
        <v>8500</v>
      </c>
      <c r="F32" s="22">
        <v>8500</v>
      </c>
      <c r="G32" s="22"/>
      <c r="H32" s="22">
        <f t="shared" si="5"/>
        <v>100</v>
      </c>
      <c r="I32" s="42">
        <v>7500</v>
      </c>
      <c r="J32" s="42"/>
      <c r="K32" s="23">
        <f t="shared" si="4"/>
        <v>7500</v>
      </c>
      <c r="L32" s="24"/>
      <c r="M32" s="44"/>
      <c r="N32" s="42">
        <v>100</v>
      </c>
      <c r="O32" s="23">
        <f t="shared" si="2"/>
        <v>100</v>
      </c>
      <c r="P32" s="45">
        <f t="shared" si="3"/>
        <v>7600</v>
      </c>
    </row>
    <row r="33" spans="1:17" x14ac:dyDescent="0.15">
      <c r="A33" s="18" t="s">
        <v>22</v>
      </c>
      <c r="B33" s="19" t="s">
        <v>21</v>
      </c>
      <c r="C33" s="20">
        <v>11500</v>
      </c>
      <c r="D33" s="20"/>
      <c r="E33" s="41">
        <f t="shared" si="0"/>
        <v>11500</v>
      </c>
      <c r="F33" s="22">
        <v>12500</v>
      </c>
      <c r="G33" s="22"/>
      <c r="H33" s="22">
        <f t="shared" si="5"/>
        <v>9500</v>
      </c>
      <c r="I33" s="42">
        <v>31000</v>
      </c>
      <c r="J33" s="42"/>
      <c r="K33" s="23">
        <f t="shared" si="4"/>
        <v>31000</v>
      </c>
      <c r="L33" s="24"/>
      <c r="M33" s="44"/>
      <c r="N33" s="42">
        <v>9500</v>
      </c>
      <c r="O33" s="23">
        <f t="shared" si="2"/>
        <v>9500</v>
      </c>
      <c r="P33" s="45">
        <f t="shared" si="3"/>
        <v>40500</v>
      </c>
    </row>
    <row r="34" spans="1:17" x14ac:dyDescent="0.15">
      <c r="A34" s="18" t="s">
        <v>20</v>
      </c>
      <c r="B34" s="19" t="s">
        <v>19</v>
      </c>
      <c r="C34" s="20">
        <v>3000</v>
      </c>
      <c r="D34" s="20"/>
      <c r="E34" s="41">
        <f t="shared" si="0"/>
        <v>3000</v>
      </c>
      <c r="F34" s="22">
        <v>1500</v>
      </c>
      <c r="G34" s="22"/>
      <c r="H34" s="22">
        <f t="shared" si="5"/>
        <v>100</v>
      </c>
      <c r="I34" s="42">
        <v>2000</v>
      </c>
      <c r="J34" s="42"/>
      <c r="K34" s="23">
        <f t="shared" si="4"/>
        <v>2000</v>
      </c>
      <c r="L34" s="24"/>
      <c r="M34" s="44"/>
      <c r="N34" s="42">
        <v>100</v>
      </c>
      <c r="O34" s="23">
        <f t="shared" si="2"/>
        <v>100</v>
      </c>
      <c r="P34" s="45">
        <f t="shared" si="3"/>
        <v>2100</v>
      </c>
    </row>
    <row r="35" spans="1:17" x14ac:dyDescent="0.15">
      <c r="A35" s="18" t="s">
        <v>18</v>
      </c>
      <c r="B35" s="19" t="s">
        <v>17</v>
      </c>
      <c r="C35" s="20">
        <v>5000</v>
      </c>
      <c r="D35" s="20"/>
      <c r="E35" s="41">
        <f t="shared" si="0"/>
        <v>5000</v>
      </c>
      <c r="F35" s="22">
        <v>2500</v>
      </c>
      <c r="G35" s="22"/>
      <c r="H35" s="22">
        <f t="shared" si="5"/>
        <v>500</v>
      </c>
      <c r="I35" s="42">
        <v>5000</v>
      </c>
      <c r="J35" s="42"/>
      <c r="K35" s="23">
        <f t="shared" si="4"/>
        <v>5000</v>
      </c>
      <c r="L35" s="24"/>
      <c r="M35" s="44"/>
      <c r="N35" s="42">
        <v>500</v>
      </c>
      <c r="O35" s="23">
        <f t="shared" si="2"/>
        <v>500</v>
      </c>
      <c r="P35" s="45">
        <f t="shared" si="3"/>
        <v>5500</v>
      </c>
    </row>
    <row r="36" spans="1:17" ht="15" x14ac:dyDescent="0.15">
      <c r="A36" s="18" t="s">
        <v>16</v>
      </c>
      <c r="B36" s="19">
        <v>7110</v>
      </c>
      <c r="C36" s="20"/>
      <c r="D36" s="27"/>
      <c r="E36" s="41"/>
      <c r="F36" s="22"/>
      <c r="G36" s="22"/>
      <c r="H36" s="22">
        <f t="shared" si="5"/>
        <v>0</v>
      </c>
      <c r="I36" s="42">
        <v>1000</v>
      </c>
      <c r="J36" s="42"/>
      <c r="K36" s="23">
        <f t="shared" si="4"/>
        <v>1000</v>
      </c>
      <c r="L36" s="24"/>
      <c r="M36" s="44"/>
      <c r="N36" s="42">
        <v>0</v>
      </c>
      <c r="O36" s="23">
        <f t="shared" si="2"/>
        <v>0</v>
      </c>
      <c r="P36" s="45">
        <f t="shared" si="3"/>
        <v>1000</v>
      </c>
    </row>
    <row r="37" spans="1:17" ht="15" x14ac:dyDescent="0.15">
      <c r="A37" s="18" t="s">
        <v>95</v>
      </c>
      <c r="B37" s="19">
        <v>7210</v>
      </c>
      <c r="C37" s="20"/>
      <c r="D37" s="27"/>
      <c r="E37" s="41"/>
      <c r="F37" s="22"/>
      <c r="G37" s="22"/>
      <c r="H37" s="22"/>
      <c r="I37" s="42">
        <v>0</v>
      </c>
      <c r="J37" s="42"/>
      <c r="K37" s="23">
        <f>SUM(I37:J37)</f>
        <v>0</v>
      </c>
      <c r="L37" s="24"/>
      <c r="M37" s="44">
        <v>600</v>
      </c>
      <c r="N37" s="42"/>
      <c r="O37" s="23">
        <f t="shared" si="2"/>
        <v>600</v>
      </c>
      <c r="P37" s="45">
        <f t="shared" si="3"/>
        <v>600</v>
      </c>
    </row>
    <row r="38" spans="1:17" x14ac:dyDescent="0.15">
      <c r="A38" s="18" t="s">
        <v>15</v>
      </c>
      <c r="B38" s="19" t="s">
        <v>14</v>
      </c>
      <c r="C38" s="20">
        <v>5000</v>
      </c>
      <c r="D38" s="20"/>
      <c r="E38" s="41">
        <f>SUM(C38:D38)</f>
        <v>5000</v>
      </c>
      <c r="F38" s="22">
        <v>5000</v>
      </c>
      <c r="G38" s="22"/>
      <c r="H38" s="22">
        <f t="shared" ref="H38:H46" si="6">SUM(M38:N38)</f>
        <v>3500</v>
      </c>
      <c r="I38" s="42">
        <v>10000</v>
      </c>
      <c r="J38" s="42"/>
      <c r="K38" s="23">
        <f t="shared" si="4"/>
        <v>10000</v>
      </c>
      <c r="L38" s="24"/>
      <c r="M38" s="44"/>
      <c r="N38" s="42">
        <v>3500</v>
      </c>
      <c r="O38" s="23">
        <f t="shared" si="2"/>
        <v>3500</v>
      </c>
      <c r="P38" s="45">
        <f t="shared" si="3"/>
        <v>13500</v>
      </c>
    </row>
    <row r="39" spans="1:17" x14ac:dyDescent="0.15">
      <c r="A39" s="18" t="s">
        <v>13</v>
      </c>
      <c r="B39" s="19" t="s">
        <v>12</v>
      </c>
      <c r="C39" s="20">
        <v>2000</v>
      </c>
      <c r="D39" s="20"/>
      <c r="E39" s="41">
        <f>SUM(C39:D39)</f>
        <v>2000</v>
      </c>
      <c r="F39" s="22">
        <v>2000</v>
      </c>
      <c r="G39" s="22"/>
      <c r="H39" s="22">
        <f t="shared" si="6"/>
        <v>0</v>
      </c>
      <c r="I39" s="42">
        <v>0</v>
      </c>
      <c r="J39" s="42">
        <v>0</v>
      </c>
      <c r="K39" s="23">
        <f t="shared" si="4"/>
        <v>0</v>
      </c>
      <c r="L39" s="24"/>
      <c r="M39" s="44"/>
      <c r="N39" s="42">
        <v>0</v>
      </c>
      <c r="O39" s="23">
        <f t="shared" si="2"/>
        <v>0</v>
      </c>
      <c r="P39" s="45">
        <f t="shared" si="3"/>
        <v>0</v>
      </c>
    </row>
    <row r="40" spans="1:17" x14ac:dyDescent="0.15">
      <c r="A40" s="18" t="s">
        <v>11</v>
      </c>
      <c r="B40" s="19">
        <v>7420</v>
      </c>
      <c r="C40" s="20"/>
      <c r="D40" s="20"/>
      <c r="E40" s="41"/>
      <c r="F40" s="22"/>
      <c r="G40" s="22"/>
      <c r="H40" s="22">
        <f t="shared" si="6"/>
        <v>0</v>
      </c>
      <c r="I40" s="42">
        <v>500</v>
      </c>
      <c r="J40" s="42"/>
      <c r="K40" s="23">
        <f t="shared" si="4"/>
        <v>500</v>
      </c>
      <c r="L40" s="24"/>
      <c r="M40" s="44"/>
      <c r="N40" s="42">
        <v>0</v>
      </c>
      <c r="O40" s="23">
        <f t="shared" si="2"/>
        <v>0</v>
      </c>
      <c r="P40" s="45">
        <f t="shared" si="3"/>
        <v>500</v>
      </c>
    </row>
    <row r="41" spans="1:17" x14ac:dyDescent="0.15">
      <c r="A41" s="18" t="s">
        <v>10</v>
      </c>
      <c r="B41" s="19" t="s">
        <v>9</v>
      </c>
      <c r="C41" s="20">
        <v>35520</v>
      </c>
      <c r="D41" s="20">
        <v>5478</v>
      </c>
      <c r="E41" s="41">
        <f>SUM(C41:D41)</f>
        <v>40998</v>
      </c>
      <c r="F41" s="22">
        <v>40998</v>
      </c>
      <c r="G41" s="22"/>
      <c r="H41" s="22">
        <f t="shared" si="6"/>
        <v>0</v>
      </c>
      <c r="I41" s="42">
        <v>1500</v>
      </c>
      <c r="J41" s="42"/>
      <c r="K41" s="23">
        <f t="shared" si="4"/>
        <v>1500</v>
      </c>
      <c r="L41" s="24"/>
      <c r="M41" s="44"/>
      <c r="N41" s="42">
        <v>0</v>
      </c>
      <c r="O41" s="23">
        <f t="shared" si="2"/>
        <v>0</v>
      </c>
      <c r="P41" s="45">
        <f t="shared" si="3"/>
        <v>1500</v>
      </c>
    </row>
    <row r="42" spans="1:17" x14ac:dyDescent="0.15">
      <c r="A42" s="18" t="s">
        <v>8</v>
      </c>
      <c r="B42" s="19">
        <v>7435</v>
      </c>
      <c r="C42" s="20"/>
      <c r="D42" s="20"/>
      <c r="E42" s="41"/>
      <c r="F42" s="22"/>
      <c r="G42" s="22"/>
      <c r="H42" s="22">
        <f t="shared" si="6"/>
        <v>0</v>
      </c>
      <c r="I42" s="42">
        <v>40998</v>
      </c>
      <c r="J42" s="42"/>
      <c r="K42" s="23">
        <f t="shared" si="4"/>
        <v>40998</v>
      </c>
      <c r="L42" s="24"/>
      <c r="M42" s="44"/>
      <c r="N42" s="42">
        <v>0</v>
      </c>
      <c r="O42" s="23">
        <f t="shared" si="2"/>
        <v>0</v>
      </c>
      <c r="P42" s="45">
        <f t="shared" si="3"/>
        <v>40998</v>
      </c>
    </row>
    <row r="43" spans="1:17" x14ac:dyDescent="0.15">
      <c r="A43" s="18" t="s">
        <v>7</v>
      </c>
      <c r="B43" s="19" t="s">
        <v>6</v>
      </c>
      <c r="C43" s="20">
        <v>2500</v>
      </c>
      <c r="D43" s="20"/>
      <c r="E43" s="41">
        <f>SUM(C43:D43)</f>
        <v>2500</v>
      </c>
      <c r="F43" s="22">
        <v>2000</v>
      </c>
      <c r="G43" s="22"/>
      <c r="H43" s="22">
        <f t="shared" si="6"/>
        <v>0</v>
      </c>
      <c r="I43" s="42">
        <v>2500</v>
      </c>
      <c r="J43" s="42"/>
      <c r="K43" s="23">
        <f t="shared" si="4"/>
        <v>2500</v>
      </c>
      <c r="L43" s="24"/>
      <c r="M43" s="44"/>
      <c r="N43" s="42">
        <v>0</v>
      </c>
      <c r="O43" s="23">
        <f t="shared" si="2"/>
        <v>0</v>
      </c>
      <c r="P43" s="45">
        <f t="shared" si="3"/>
        <v>2500</v>
      </c>
    </row>
    <row r="44" spans="1:17" x14ac:dyDescent="0.15">
      <c r="A44" s="18" t="s">
        <v>5</v>
      </c>
      <c r="B44" s="19" t="s">
        <v>4</v>
      </c>
      <c r="C44" s="20">
        <v>5500</v>
      </c>
      <c r="D44" s="20"/>
      <c r="E44" s="41">
        <f>SUM(C44:D44)</f>
        <v>5500</v>
      </c>
      <c r="F44" s="22">
        <v>2000</v>
      </c>
      <c r="G44" s="22"/>
      <c r="H44" s="22">
        <f t="shared" si="6"/>
        <v>0</v>
      </c>
      <c r="I44" s="42">
        <v>2500</v>
      </c>
      <c r="J44" s="42"/>
      <c r="K44" s="23">
        <f t="shared" si="4"/>
        <v>2500</v>
      </c>
      <c r="L44" s="24"/>
      <c r="M44" s="44"/>
      <c r="N44" s="42">
        <v>0</v>
      </c>
      <c r="O44" s="23">
        <f t="shared" si="2"/>
        <v>0</v>
      </c>
      <c r="P44" s="45">
        <f t="shared" si="3"/>
        <v>2500</v>
      </c>
    </row>
    <row r="45" spans="1:17" ht="15" x14ac:dyDescent="0.15">
      <c r="A45" s="18" t="s">
        <v>3</v>
      </c>
      <c r="B45" s="19" t="s">
        <v>2</v>
      </c>
      <c r="C45" s="20">
        <v>1200</v>
      </c>
      <c r="D45" s="27"/>
      <c r="E45" s="41">
        <f>SUM(C45:D45)</f>
        <v>1200</v>
      </c>
      <c r="F45" s="46">
        <v>1200</v>
      </c>
      <c r="G45" s="46"/>
      <c r="H45" s="22">
        <f t="shared" si="6"/>
        <v>0</v>
      </c>
      <c r="I45" s="42">
        <v>1200</v>
      </c>
      <c r="J45" s="42"/>
      <c r="K45" s="23">
        <f t="shared" si="4"/>
        <v>1200</v>
      </c>
      <c r="L45" s="24"/>
      <c r="M45" s="44"/>
      <c r="N45" s="42">
        <v>0</v>
      </c>
      <c r="O45" s="23">
        <f t="shared" si="2"/>
        <v>0</v>
      </c>
      <c r="P45" s="45">
        <f t="shared" si="3"/>
        <v>1200</v>
      </c>
    </row>
    <row r="46" spans="1:17" ht="15.6" customHeight="1" x14ac:dyDescent="0.15">
      <c r="A46" s="18" t="s">
        <v>1</v>
      </c>
      <c r="B46" s="19">
        <v>7510</v>
      </c>
      <c r="C46" s="20">
        <v>0</v>
      </c>
      <c r="D46" s="27"/>
      <c r="E46" s="41">
        <f>SUM(C46:D46)</f>
        <v>0</v>
      </c>
      <c r="F46" s="22">
        <v>0</v>
      </c>
      <c r="G46" s="22">
        <f>SUM(N46:N46)</f>
        <v>7700</v>
      </c>
      <c r="H46" s="22">
        <f t="shared" si="6"/>
        <v>7700</v>
      </c>
      <c r="I46" s="42">
        <v>52000</v>
      </c>
      <c r="J46" s="42">
        <v>215362</v>
      </c>
      <c r="K46" s="23">
        <f t="shared" si="4"/>
        <v>267362</v>
      </c>
      <c r="L46" s="24"/>
      <c r="M46" s="44"/>
      <c r="N46" s="42">
        <v>7700</v>
      </c>
      <c r="O46" s="23">
        <f t="shared" si="2"/>
        <v>7700</v>
      </c>
      <c r="P46" s="45">
        <f t="shared" si="3"/>
        <v>275062</v>
      </c>
    </row>
    <row r="47" spans="1:17" x14ac:dyDescent="0.15">
      <c r="A47" s="18"/>
      <c r="B47" s="19"/>
      <c r="C47" s="20"/>
      <c r="D47" s="20"/>
      <c r="E47" s="21"/>
      <c r="F47" s="22"/>
      <c r="G47" s="22"/>
      <c r="H47" s="22"/>
      <c r="I47" s="23"/>
      <c r="J47" s="23"/>
      <c r="K47" s="23"/>
      <c r="L47" s="24"/>
      <c r="M47" s="25"/>
      <c r="N47" s="23"/>
      <c r="O47" s="23"/>
      <c r="P47" s="26"/>
    </row>
    <row r="48" spans="1:17" s="39" customFormat="1" ht="15" x14ac:dyDescent="0.15">
      <c r="A48" s="32" t="s">
        <v>0</v>
      </c>
      <c r="B48" s="9"/>
      <c r="C48" s="47">
        <v>3372460</v>
      </c>
      <c r="D48" s="47">
        <f>SUM(D10:D45)</f>
        <v>92238</v>
      </c>
      <c r="E48" s="34">
        <f>SUM(C48:D48)</f>
        <v>3464698</v>
      </c>
      <c r="F48" s="48">
        <f t="shared" ref="F48:K48" si="7">SUM(F10:F46)</f>
        <v>3534948</v>
      </c>
      <c r="G48" s="48">
        <f t="shared" si="7"/>
        <v>178876.38</v>
      </c>
      <c r="H48" s="48">
        <f t="shared" si="7"/>
        <v>243517</v>
      </c>
      <c r="I48" s="49">
        <f t="shared" si="7"/>
        <v>3636127</v>
      </c>
      <c r="J48" s="49">
        <f t="shared" si="7"/>
        <v>330624</v>
      </c>
      <c r="K48" s="36">
        <f t="shared" si="7"/>
        <v>3966751</v>
      </c>
      <c r="L48" s="50"/>
      <c r="M48" s="51">
        <f>SUM(M10:M46)</f>
        <v>55000</v>
      </c>
      <c r="N48" s="49">
        <f>SUM(N10:N46)</f>
        <v>194117</v>
      </c>
      <c r="O48" s="36">
        <f>SUM(O10:O46)</f>
        <v>249117</v>
      </c>
      <c r="P48" s="38">
        <f>SUM(P10:P47)</f>
        <v>4215868</v>
      </c>
      <c r="Q48" s="38"/>
    </row>
    <row r="49" spans="1:16" s="94" customFormat="1" x14ac:dyDescent="0.15">
      <c r="A49" s="85" t="s">
        <v>87</v>
      </c>
      <c r="B49" s="86"/>
      <c r="C49" s="87"/>
      <c r="D49" s="87"/>
      <c r="E49" s="88"/>
      <c r="F49" s="89"/>
      <c r="G49" s="89"/>
      <c r="H49" s="89"/>
      <c r="I49" s="90">
        <f>+I7-I48</f>
        <v>104489</v>
      </c>
      <c r="J49" s="90">
        <f>+J7-J48</f>
        <v>6233</v>
      </c>
      <c r="K49" s="90">
        <f>+K7-K48</f>
        <v>110722</v>
      </c>
      <c r="L49" s="91"/>
      <c r="M49" s="92">
        <f>+M7-M48</f>
        <v>0</v>
      </c>
      <c r="N49" s="90">
        <f>+N7-N48</f>
        <v>4683</v>
      </c>
      <c r="O49" s="90">
        <f>+O7-O48</f>
        <v>4683</v>
      </c>
      <c r="P49" s="93">
        <f>+P7-P48</f>
        <v>115405</v>
      </c>
    </row>
    <row r="50" spans="1:16" ht="15.6" customHeight="1" x14ac:dyDescent="0.15">
      <c r="N50" s="70"/>
    </row>
    <row r="51" spans="1:16" ht="15.6" customHeight="1" x14ac:dyDescent="0.15">
      <c r="A51" s="75" t="s">
        <v>92</v>
      </c>
    </row>
    <row r="52" spans="1:16" ht="15.6" customHeight="1" x14ac:dyDescent="0.15"/>
    <row r="53" spans="1:16" ht="15.6" customHeight="1" x14ac:dyDescent="0.15">
      <c r="A53" s="69" t="s">
        <v>94</v>
      </c>
      <c r="I53" s="62">
        <v>1927941</v>
      </c>
    </row>
    <row r="54" spans="1:16" ht="15.6" customHeight="1" x14ac:dyDescent="0.15">
      <c r="A54" s="69" t="s">
        <v>88</v>
      </c>
      <c r="I54" s="71">
        <f>SUM(I53*0.2898)</f>
        <v>558717.30180000002</v>
      </c>
    </row>
    <row r="55" spans="1:16" ht="15.6" customHeight="1" x14ac:dyDescent="0.15">
      <c r="A55" s="69" t="s">
        <v>101</v>
      </c>
      <c r="I55" s="62">
        <f>SUM(I53:I54)</f>
        <v>2486658.3018</v>
      </c>
    </row>
    <row r="56" spans="1:16" ht="15.6" customHeight="1" x14ac:dyDescent="0.15">
      <c r="A56" s="69" t="s">
        <v>89</v>
      </c>
      <c r="I56" s="73">
        <f>SUM(I55:I55)</f>
        <v>2486658.3018</v>
      </c>
      <c r="J56" s="79">
        <f>SUM(I56/I58)</f>
        <v>0.57411719413668916</v>
      </c>
    </row>
    <row r="57" spans="1:16" ht="15.6" hidden="1" customHeight="1" x14ac:dyDescent="0.15">
      <c r="A57" s="69" t="s">
        <v>96</v>
      </c>
      <c r="I57" s="62">
        <f>+I56-N10-N11-N13</f>
        <v>2357732.3018</v>
      </c>
      <c r="J57" s="81">
        <f>+I57/I60</f>
        <v>0.56989204704874552</v>
      </c>
    </row>
    <row r="58" spans="1:16" ht="15.6" customHeight="1" x14ac:dyDescent="0.15">
      <c r="A58" s="69" t="s">
        <v>90</v>
      </c>
      <c r="I58" s="62">
        <f>SUM(P7)</f>
        <v>4331273</v>
      </c>
    </row>
    <row r="59" spans="1:16" ht="15.6" customHeight="1" x14ac:dyDescent="0.15">
      <c r="A59" s="69" t="s">
        <v>91</v>
      </c>
      <c r="I59" s="72">
        <f>SUM(I58*0.7)</f>
        <v>3031891.0999999996</v>
      </c>
    </row>
    <row r="60" spans="1:16" hidden="1" x14ac:dyDescent="0.15">
      <c r="A60" s="69" t="s">
        <v>97</v>
      </c>
      <c r="I60" s="62">
        <f>+I58-N48</f>
        <v>4137156</v>
      </c>
    </row>
  </sheetData>
  <mergeCells count="2">
    <mergeCell ref="I1:K1"/>
    <mergeCell ref="M1:O1"/>
  </mergeCells>
  <printOptions horizontalCentered="1" headings="1" gridLines="1"/>
  <pageMargins left="0" right="0" top="0.75" bottom="0.5" header="0.3" footer="0.3"/>
  <pageSetup scale="70" orientation="portrait" r:id="rId1"/>
  <headerFooter>
    <oddHeader>&amp;C
Capital Area Community Action Agency&amp;"B,Regular"
&amp;"Cambria,Bold"&amp;KFF0000Proposed Head Start Budget&amp;"Tahoma,Regular"&amp;K01+000
For Period 7/1/21 - 6/30/22</oddHeader>
    <oddFooter>&amp;L&amp;6&amp;"Tahoma"Date:  &amp;D, &amp;T&amp;R&amp;6&amp;"Tahoma"Page: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150" zoomScaleNormal="15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S11" sqref="S11"/>
    </sheetView>
  </sheetViews>
  <sheetFormatPr defaultColWidth="9.1640625" defaultRowHeight="12.75" x14ac:dyDescent="0.15"/>
  <cols>
    <col min="1" max="1" width="52.83203125" style="69" customWidth="1"/>
    <col min="2" max="2" width="5.5" style="65" customWidth="1"/>
    <col min="3" max="3" width="14.1640625" style="66" hidden="1" customWidth="1"/>
    <col min="4" max="4" width="14.33203125" style="66" hidden="1" customWidth="1"/>
    <col min="5" max="5" width="14.83203125" style="67" hidden="1" customWidth="1"/>
    <col min="6" max="7" width="15.6640625" style="68" hidden="1" customWidth="1"/>
    <col min="8" max="8" width="0.6640625" style="68" hidden="1" customWidth="1"/>
    <col min="9" max="9" width="13.33203125" style="62" bestFit="1" customWidth="1"/>
    <col min="10" max="10" width="9.83203125" style="62" bestFit="1" customWidth="1"/>
    <col min="11" max="11" width="11.5" style="62" customWidth="1"/>
    <col min="12" max="12" width="1.33203125" style="63" customWidth="1"/>
    <col min="13" max="13" width="8.6640625" style="64" bestFit="1" customWidth="1"/>
    <col min="14" max="14" width="14.83203125" style="62" bestFit="1" customWidth="1"/>
    <col min="15" max="15" width="11.6640625" style="62" customWidth="1"/>
    <col min="16" max="16" width="18.6640625" style="62" customWidth="1"/>
    <col min="17" max="17" width="9.1640625" style="76"/>
    <col min="18" max="16384" width="9.1640625" style="8"/>
  </cols>
  <sheetData>
    <row r="1" spans="1:17" x14ac:dyDescent="0.15">
      <c r="A1" s="1"/>
      <c r="B1" s="2"/>
      <c r="C1" s="3"/>
      <c r="D1" s="3"/>
      <c r="E1" s="4"/>
      <c r="F1" s="5"/>
      <c r="G1" s="5"/>
      <c r="H1" s="5"/>
      <c r="I1" s="107" t="s">
        <v>86</v>
      </c>
      <c r="J1" s="108"/>
      <c r="K1" s="108"/>
      <c r="L1" s="6"/>
      <c r="M1" s="107"/>
      <c r="N1" s="108"/>
      <c r="O1" s="108"/>
      <c r="P1" s="7"/>
    </row>
    <row r="2" spans="1:17" s="17" customFormat="1" ht="53.25" customHeight="1" x14ac:dyDescent="0.15">
      <c r="A2" s="105" t="s">
        <v>104</v>
      </c>
      <c r="B2" s="9"/>
      <c r="C2" s="10" t="s">
        <v>85</v>
      </c>
      <c r="D2" s="10" t="s">
        <v>84</v>
      </c>
      <c r="E2" s="11" t="s">
        <v>83</v>
      </c>
      <c r="F2" s="12" t="s">
        <v>82</v>
      </c>
      <c r="G2" s="12" t="s">
        <v>81</v>
      </c>
      <c r="H2" s="12" t="s">
        <v>80</v>
      </c>
      <c r="I2" s="13" t="s">
        <v>79</v>
      </c>
      <c r="J2" s="13" t="s">
        <v>78</v>
      </c>
      <c r="K2" s="13" t="s">
        <v>77</v>
      </c>
      <c r="L2" s="14"/>
      <c r="M2" s="15" t="s">
        <v>76</v>
      </c>
      <c r="N2" s="82" t="s">
        <v>98</v>
      </c>
      <c r="O2" s="13" t="s">
        <v>75</v>
      </c>
      <c r="P2" s="16" t="s">
        <v>93</v>
      </c>
      <c r="Q2" s="77"/>
    </row>
    <row r="3" spans="1:17" ht="51" x14ac:dyDescent="0.15">
      <c r="A3" s="18" t="s">
        <v>74</v>
      </c>
      <c r="B3" s="19"/>
      <c r="C3" s="20"/>
      <c r="D3" s="20"/>
      <c r="E3" s="21"/>
      <c r="F3" s="22"/>
      <c r="G3" s="22"/>
      <c r="H3" s="22"/>
      <c r="I3" s="23"/>
      <c r="J3" s="83" t="s">
        <v>100</v>
      </c>
      <c r="K3" s="23"/>
      <c r="L3" s="24"/>
      <c r="M3" s="25"/>
      <c r="N3" s="83" t="s">
        <v>102</v>
      </c>
      <c r="O3" s="23"/>
      <c r="P3" s="26"/>
    </row>
    <row r="4" spans="1:17" ht="15" x14ac:dyDescent="0.15">
      <c r="A4" s="18" t="s">
        <v>73</v>
      </c>
      <c r="B4" s="19" t="s">
        <v>72</v>
      </c>
      <c r="C4" s="20">
        <v>3372460</v>
      </c>
      <c r="D4" s="27"/>
      <c r="E4" s="21"/>
      <c r="F4" s="22">
        <v>3464698</v>
      </c>
      <c r="G4" s="22"/>
      <c r="H4" s="22"/>
      <c r="I4" s="23">
        <v>3740616</v>
      </c>
      <c r="J4" s="23"/>
      <c r="K4" s="23">
        <f>SUM(I4:J4)</f>
        <v>3740616</v>
      </c>
      <c r="L4" s="24"/>
      <c r="M4" s="25"/>
      <c r="N4" s="23"/>
      <c r="O4" s="23">
        <f>SUM(M4:N4)</f>
        <v>0</v>
      </c>
      <c r="P4" s="26">
        <f>SUM(K4+O4)</f>
        <v>3740616</v>
      </c>
      <c r="Q4" s="76" t="s">
        <v>99</v>
      </c>
    </row>
    <row r="5" spans="1:17" ht="15" x14ac:dyDescent="0.15">
      <c r="A5" s="18" t="s">
        <v>71</v>
      </c>
      <c r="B5" s="19"/>
      <c r="C5" s="27"/>
      <c r="D5" s="27"/>
      <c r="E5" s="21"/>
      <c r="F5" s="22">
        <v>0</v>
      </c>
      <c r="G5" s="22">
        <v>322252.68</v>
      </c>
      <c r="H5" s="22">
        <v>408201</v>
      </c>
      <c r="I5" s="23"/>
      <c r="J5" s="42">
        <v>336857</v>
      </c>
      <c r="K5" s="23">
        <f>SUM(I5:J5)</f>
        <v>336857</v>
      </c>
      <c r="L5" s="24"/>
      <c r="M5" s="25">
        <v>55000</v>
      </c>
      <c r="N5" s="23">
        <v>198800</v>
      </c>
      <c r="O5" s="23">
        <f>SUM(M5:N5)</f>
        <v>253800</v>
      </c>
      <c r="P5" s="26">
        <f>SUM(K5+O5)</f>
        <v>590657</v>
      </c>
    </row>
    <row r="6" spans="1:17" ht="15" x14ac:dyDescent="0.15">
      <c r="A6" s="18" t="s">
        <v>70</v>
      </c>
      <c r="B6" s="19"/>
      <c r="C6" s="27"/>
      <c r="D6" s="27"/>
      <c r="E6" s="28"/>
      <c r="F6" s="29">
        <v>0</v>
      </c>
      <c r="G6" s="29">
        <v>0</v>
      </c>
      <c r="H6" s="29">
        <v>1200</v>
      </c>
      <c r="I6" s="30">
        <v>0</v>
      </c>
      <c r="J6" s="30">
        <v>0</v>
      </c>
      <c r="K6" s="23">
        <f>SUM(I6:J6)</f>
        <v>0</v>
      </c>
      <c r="L6" s="24"/>
      <c r="M6" s="31">
        <v>0</v>
      </c>
      <c r="N6" s="30">
        <v>0</v>
      </c>
      <c r="O6" s="30">
        <f>SUM(M6:N6)</f>
        <v>0</v>
      </c>
      <c r="P6" s="74">
        <f>SUM(K6+O6)</f>
        <v>0</v>
      </c>
    </row>
    <row r="7" spans="1:17" s="39" customFormat="1" x14ac:dyDescent="0.15">
      <c r="A7" s="32" t="s">
        <v>69</v>
      </c>
      <c r="B7" s="9"/>
      <c r="C7" s="33">
        <v>3372460</v>
      </c>
      <c r="D7" s="33">
        <v>92238</v>
      </c>
      <c r="E7" s="34">
        <f>SUM(C7:D7)</f>
        <v>3464698</v>
      </c>
      <c r="F7" s="35">
        <f>SUM(F4:F6)</f>
        <v>3464698</v>
      </c>
      <c r="G7" s="35">
        <f>SUM(G4:G6)</f>
        <v>322252.68</v>
      </c>
      <c r="H7" s="35">
        <f>SUM(H4:H6)</f>
        <v>409401</v>
      </c>
      <c r="I7" s="36">
        <f>SUM(I4:I6)</f>
        <v>3740616</v>
      </c>
      <c r="J7" s="36">
        <f>SUM(J4:J6)</f>
        <v>336857</v>
      </c>
      <c r="K7" s="36">
        <f>SUM(I7:J7)</f>
        <v>4077473</v>
      </c>
      <c r="L7" s="24"/>
      <c r="M7" s="37">
        <f>SUM(M4:M6)</f>
        <v>55000</v>
      </c>
      <c r="N7" s="37">
        <f>SUM(N4:N6)</f>
        <v>198800</v>
      </c>
      <c r="O7" s="36">
        <f>SUM(M7:N7)</f>
        <v>253800</v>
      </c>
      <c r="P7" s="38">
        <f>SUM(K7+O7)</f>
        <v>4331273</v>
      </c>
      <c r="Q7" s="78"/>
    </row>
    <row r="8" spans="1:17" x14ac:dyDescent="0.15">
      <c r="A8" s="18"/>
      <c r="B8" s="19"/>
      <c r="C8" s="20"/>
      <c r="D8" s="20"/>
      <c r="E8" s="21"/>
      <c r="F8" s="22"/>
      <c r="G8" s="22"/>
      <c r="H8" s="22"/>
      <c r="I8" s="23"/>
      <c r="J8" s="23"/>
      <c r="K8" s="23"/>
      <c r="L8" s="24"/>
      <c r="M8" s="25"/>
      <c r="N8" s="23"/>
      <c r="O8" s="23"/>
      <c r="P8" s="26"/>
    </row>
    <row r="9" spans="1:17" x14ac:dyDescent="0.15">
      <c r="A9" s="18" t="s">
        <v>68</v>
      </c>
      <c r="B9" s="19"/>
      <c r="C9" s="20"/>
      <c r="D9" s="40"/>
      <c r="E9" s="21"/>
      <c r="F9" s="22"/>
      <c r="G9" s="22"/>
      <c r="H9" s="22"/>
      <c r="I9" s="23"/>
      <c r="J9" s="23"/>
      <c r="K9" s="23"/>
      <c r="L9" s="24"/>
      <c r="M9" s="25"/>
      <c r="N9" s="23"/>
      <c r="O9" s="23"/>
      <c r="P9" s="26"/>
    </row>
    <row r="10" spans="1:17" x14ac:dyDescent="0.15">
      <c r="A10" s="18" t="s">
        <v>67</v>
      </c>
      <c r="B10" s="19" t="s">
        <v>66</v>
      </c>
      <c r="C10" s="20">
        <v>1704612</v>
      </c>
      <c r="D10" s="20">
        <v>54898</v>
      </c>
      <c r="E10" s="41">
        <f t="shared" ref="E10:E35" si="0">SUM(C10:D10)</f>
        <v>1759510</v>
      </c>
      <c r="F10" s="22">
        <v>1763107.82</v>
      </c>
      <c r="G10" s="22">
        <f>SUM(N10:N10)</f>
        <v>87807</v>
      </c>
      <c r="H10" s="22">
        <f t="shared" ref="H10:H15" si="1">SUM(M10:N10)</f>
        <v>109578</v>
      </c>
      <c r="I10" s="23">
        <v>1792925</v>
      </c>
      <c r="J10" s="23">
        <v>67950</v>
      </c>
      <c r="K10" s="23">
        <f>SUM(I10:J10)</f>
        <v>1860875</v>
      </c>
      <c r="L10" s="24"/>
      <c r="M10" s="25">
        <v>21771</v>
      </c>
      <c r="N10" s="42">
        <v>87807</v>
      </c>
      <c r="O10" s="23">
        <f t="shared" ref="O10:O46" si="2">SUM(M10:N10)</f>
        <v>109578</v>
      </c>
      <c r="P10" s="26">
        <f t="shared" ref="P10:P46" si="3">SUM(K10+O10)</f>
        <v>1970453</v>
      </c>
    </row>
    <row r="11" spans="1:17" x14ac:dyDescent="0.15">
      <c r="A11" s="18" t="s">
        <v>65</v>
      </c>
      <c r="B11" s="19" t="s">
        <v>64</v>
      </c>
      <c r="C11" s="20">
        <v>477609</v>
      </c>
      <c r="D11" s="20">
        <v>15635</v>
      </c>
      <c r="E11" s="41">
        <f t="shared" si="0"/>
        <v>493244</v>
      </c>
      <c r="F11" s="22">
        <v>502133.11</v>
      </c>
      <c r="G11" s="22">
        <f>SUM(N11:N11)</f>
        <v>25447</v>
      </c>
      <c r="H11" s="22">
        <f t="shared" si="1"/>
        <v>31756</v>
      </c>
      <c r="I11" s="23">
        <v>519590</v>
      </c>
      <c r="J11" s="23">
        <v>19692</v>
      </c>
      <c r="K11" s="23">
        <f t="shared" ref="K11:K46" si="4">SUM(I11:J11)</f>
        <v>539282</v>
      </c>
      <c r="L11" s="24"/>
      <c r="M11" s="25">
        <v>6309</v>
      </c>
      <c r="N11" s="23">
        <v>25447</v>
      </c>
      <c r="O11" s="23">
        <f t="shared" si="2"/>
        <v>31756</v>
      </c>
      <c r="P11" s="26">
        <f t="shared" si="3"/>
        <v>571038</v>
      </c>
    </row>
    <row r="12" spans="1:17" x14ac:dyDescent="0.15">
      <c r="A12" s="18" t="s">
        <v>63</v>
      </c>
      <c r="B12" s="19" t="s">
        <v>62</v>
      </c>
      <c r="C12" s="20">
        <v>3500</v>
      </c>
      <c r="D12" s="20"/>
      <c r="E12" s="41">
        <f t="shared" si="0"/>
        <v>3500</v>
      </c>
      <c r="F12" s="22">
        <v>2500</v>
      </c>
      <c r="G12" s="22">
        <v>1000</v>
      </c>
      <c r="H12" s="22">
        <f t="shared" si="1"/>
        <v>276</v>
      </c>
      <c r="I12" s="23">
        <v>2500</v>
      </c>
      <c r="J12" s="23">
        <v>0</v>
      </c>
      <c r="K12" s="23">
        <f t="shared" si="4"/>
        <v>2500</v>
      </c>
      <c r="L12" s="24"/>
      <c r="M12" s="25"/>
      <c r="N12" s="23">
        <v>276</v>
      </c>
      <c r="O12" s="23">
        <f t="shared" si="2"/>
        <v>276</v>
      </c>
      <c r="P12" s="26">
        <f t="shared" si="3"/>
        <v>2776</v>
      </c>
    </row>
    <row r="13" spans="1:17" x14ac:dyDescent="0.15">
      <c r="A13" s="18" t="s">
        <v>61</v>
      </c>
      <c r="B13" s="19" t="s">
        <v>60</v>
      </c>
      <c r="C13" s="20">
        <v>448665</v>
      </c>
      <c r="D13" s="20">
        <v>14501</v>
      </c>
      <c r="E13" s="41">
        <f t="shared" si="0"/>
        <v>463166</v>
      </c>
      <c r="F13" s="22">
        <v>465733.53</v>
      </c>
      <c r="G13" s="22">
        <f>SUM(N13:N13)</f>
        <v>20578</v>
      </c>
      <c r="H13" s="22">
        <f t="shared" si="1"/>
        <v>25680</v>
      </c>
      <c r="I13" s="23">
        <v>420184</v>
      </c>
      <c r="J13" s="23">
        <v>15925</v>
      </c>
      <c r="K13" s="23">
        <f t="shared" si="4"/>
        <v>436109</v>
      </c>
      <c r="L13" s="24"/>
      <c r="M13" s="25">
        <v>5102</v>
      </c>
      <c r="N13" s="23">
        <v>20578</v>
      </c>
      <c r="O13" s="23">
        <f t="shared" si="2"/>
        <v>25680</v>
      </c>
      <c r="P13" s="26">
        <f t="shared" si="3"/>
        <v>461789</v>
      </c>
    </row>
    <row r="14" spans="1:17" x14ac:dyDescent="0.15">
      <c r="A14" s="18" t="s">
        <v>59</v>
      </c>
      <c r="B14" s="19" t="s">
        <v>58</v>
      </c>
      <c r="C14" s="20">
        <v>1500</v>
      </c>
      <c r="D14" s="20"/>
      <c r="E14" s="41">
        <f t="shared" si="0"/>
        <v>1500</v>
      </c>
      <c r="F14" s="22">
        <v>2500</v>
      </c>
      <c r="G14" s="22">
        <v>1000</v>
      </c>
      <c r="H14" s="22">
        <f t="shared" si="1"/>
        <v>0</v>
      </c>
      <c r="I14" s="23">
        <v>2000</v>
      </c>
      <c r="J14" s="23"/>
      <c r="K14" s="23">
        <f t="shared" si="4"/>
        <v>2000</v>
      </c>
      <c r="L14" s="24"/>
      <c r="M14" s="25"/>
      <c r="N14" s="23">
        <v>0</v>
      </c>
      <c r="O14" s="23">
        <f t="shared" si="2"/>
        <v>0</v>
      </c>
      <c r="P14" s="26">
        <f t="shared" si="3"/>
        <v>2000</v>
      </c>
    </row>
    <row r="15" spans="1:17" x14ac:dyDescent="0.15">
      <c r="A15" s="18" t="s">
        <v>57</v>
      </c>
      <c r="B15" s="19" t="s">
        <v>56</v>
      </c>
      <c r="C15" s="20">
        <v>9000</v>
      </c>
      <c r="D15" s="20"/>
      <c r="E15" s="41">
        <f t="shared" si="0"/>
        <v>9000</v>
      </c>
      <c r="F15" s="22">
        <v>7500</v>
      </c>
      <c r="G15" s="22"/>
      <c r="H15" s="22">
        <f t="shared" si="1"/>
        <v>1500</v>
      </c>
      <c r="I15" s="42">
        <v>9000</v>
      </c>
      <c r="J15" s="23"/>
      <c r="K15" s="23">
        <f t="shared" si="4"/>
        <v>9000</v>
      </c>
      <c r="L15" s="24"/>
      <c r="M15" s="25"/>
      <c r="N15" s="23">
        <v>1500</v>
      </c>
      <c r="O15" s="23">
        <f t="shared" si="2"/>
        <v>1500</v>
      </c>
      <c r="P15" s="26">
        <f t="shared" si="3"/>
        <v>10500</v>
      </c>
    </row>
    <row r="16" spans="1:17" x14ac:dyDescent="0.15">
      <c r="A16" s="18" t="s">
        <v>55</v>
      </c>
      <c r="B16" s="19" t="s">
        <v>54</v>
      </c>
      <c r="C16" s="20">
        <v>20150</v>
      </c>
      <c r="D16" s="20"/>
      <c r="E16" s="41">
        <f t="shared" si="0"/>
        <v>20150</v>
      </c>
      <c r="F16" s="22">
        <v>20150</v>
      </c>
      <c r="G16" s="22"/>
      <c r="H16" s="22">
        <v>0</v>
      </c>
      <c r="I16" s="23">
        <v>16000</v>
      </c>
      <c r="J16" s="23">
        <v>0</v>
      </c>
      <c r="K16" s="23">
        <f t="shared" si="4"/>
        <v>16000</v>
      </c>
      <c r="L16" s="24"/>
      <c r="M16" s="25"/>
      <c r="N16" s="43">
        <v>5000</v>
      </c>
      <c r="O16" s="23">
        <f t="shared" si="2"/>
        <v>5000</v>
      </c>
      <c r="P16" s="26">
        <f t="shared" si="3"/>
        <v>21000</v>
      </c>
    </row>
    <row r="17" spans="1:16" x14ac:dyDescent="0.15">
      <c r="A17" s="18" t="s">
        <v>53</v>
      </c>
      <c r="B17" s="19" t="s">
        <v>52</v>
      </c>
      <c r="C17" s="20">
        <v>43270</v>
      </c>
      <c r="D17" s="20"/>
      <c r="E17" s="41">
        <f t="shared" si="0"/>
        <v>43270</v>
      </c>
      <c r="F17" s="22">
        <v>37045.54</v>
      </c>
      <c r="G17" s="22">
        <v>5982.49</v>
      </c>
      <c r="H17" s="22">
        <f>SUM(M17:N17)</f>
        <v>5000</v>
      </c>
      <c r="I17" s="42">
        <v>42500</v>
      </c>
      <c r="J17" s="23">
        <v>0</v>
      </c>
      <c r="K17" s="23">
        <f t="shared" si="4"/>
        <v>42500</v>
      </c>
      <c r="L17" s="24"/>
      <c r="M17" s="25"/>
      <c r="N17" s="23">
        <v>5000</v>
      </c>
      <c r="O17" s="23">
        <f t="shared" si="2"/>
        <v>5000</v>
      </c>
      <c r="P17" s="26">
        <f t="shared" si="3"/>
        <v>47500</v>
      </c>
    </row>
    <row r="18" spans="1:16" x14ac:dyDescent="0.15">
      <c r="A18" s="18" t="s">
        <v>51</v>
      </c>
      <c r="B18" s="19" t="s">
        <v>50</v>
      </c>
      <c r="C18" s="20">
        <v>0</v>
      </c>
      <c r="D18" s="20"/>
      <c r="E18" s="41">
        <f t="shared" si="0"/>
        <v>0</v>
      </c>
      <c r="F18" s="22">
        <v>0</v>
      </c>
      <c r="G18" s="22"/>
      <c r="H18" s="22">
        <v>4000</v>
      </c>
      <c r="I18" s="42">
        <v>2000</v>
      </c>
      <c r="J18" s="42">
        <v>11695</v>
      </c>
      <c r="K18" s="23">
        <f t="shared" si="4"/>
        <v>13695</v>
      </c>
      <c r="L18" s="24"/>
      <c r="M18" s="25"/>
      <c r="N18" s="23">
        <v>4000</v>
      </c>
      <c r="O18" s="23">
        <f t="shared" si="2"/>
        <v>4000</v>
      </c>
      <c r="P18" s="26">
        <f t="shared" si="3"/>
        <v>17695</v>
      </c>
    </row>
    <row r="19" spans="1:16" x14ac:dyDescent="0.15">
      <c r="A19" s="18" t="s">
        <v>49</v>
      </c>
      <c r="B19" s="19" t="s">
        <v>48</v>
      </c>
      <c r="C19" s="20">
        <v>1000</v>
      </c>
      <c r="D19" s="20"/>
      <c r="E19" s="41">
        <f t="shared" si="0"/>
        <v>1000</v>
      </c>
      <c r="F19" s="22">
        <v>500</v>
      </c>
      <c r="G19" s="22"/>
      <c r="H19" s="22">
        <f t="shared" ref="H19:H36" si="5">SUM(M19:N19)</f>
        <v>0</v>
      </c>
      <c r="I19" s="23">
        <v>500</v>
      </c>
      <c r="J19" s="23"/>
      <c r="K19" s="23">
        <f t="shared" si="4"/>
        <v>500</v>
      </c>
      <c r="L19" s="24"/>
      <c r="M19" s="25"/>
      <c r="N19" s="23">
        <v>0</v>
      </c>
      <c r="O19" s="23">
        <f t="shared" si="2"/>
        <v>0</v>
      </c>
      <c r="P19" s="26">
        <f t="shared" si="3"/>
        <v>500</v>
      </c>
    </row>
    <row r="20" spans="1:16" x14ac:dyDescent="0.15">
      <c r="A20" s="18" t="s">
        <v>47</v>
      </c>
      <c r="B20" s="19" t="s">
        <v>46</v>
      </c>
      <c r="C20" s="20">
        <v>10000</v>
      </c>
      <c r="D20" s="20"/>
      <c r="E20" s="41">
        <f t="shared" si="0"/>
        <v>10000</v>
      </c>
      <c r="F20" s="22">
        <v>12000</v>
      </c>
      <c r="G20" s="22"/>
      <c r="H20" s="22">
        <f t="shared" si="5"/>
        <v>500</v>
      </c>
      <c r="I20" s="42">
        <v>10000</v>
      </c>
      <c r="J20" s="23"/>
      <c r="K20" s="23">
        <f t="shared" si="4"/>
        <v>10000</v>
      </c>
      <c r="L20" s="24"/>
      <c r="M20" s="25"/>
      <c r="N20" s="23">
        <v>500</v>
      </c>
      <c r="O20" s="23">
        <f t="shared" si="2"/>
        <v>500</v>
      </c>
      <c r="P20" s="26">
        <f t="shared" si="3"/>
        <v>10500</v>
      </c>
    </row>
    <row r="21" spans="1:16" x14ac:dyDescent="0.15">
      <c r="A21" s="18" t="s">
        <v>45</v>
      </c>
      <c r="B21" s="19" t="s">
        <v>44</v>
      </c>
      <c r="C21" s="20">
        <v>1700</v>
      </c>
      <c r="D21" s="20"/>
      <c r="E21" s="41">
        <f t="shared" si="0"/>
        <v>1700</v>
      </c>
      <c r="F21" s="22">
        <v>1200</v>
      </c>
      <c r="G21" s="22"/>
      <c r="H21" s="22">
        <f t="shared" si="5"/>
        <v>250</v>
      </c>
      <c r="I21" s="23">
        <v>1500</v>
      </c>
      <c r="J21" s="23"/>
      <c r="K21" s="23">
        <f t="shared" si="4"/>
        <v>1500</v>
      </c>
      <c r="L21" s="24"/>
      <c r="M21" s="25"/>
      <c r="N21" s="23">
        <v>250</v>
      </c>
      <c r="O21" s="23">
        <f t="shared" si="2"/>
        <v>250</v>
      </c>
      <c r="P21" s="26">
        <f t="shared" si="3"/>
        <v>1750</v>
      </c>
    </row>
    <row r="22" spans="1:16" x14ac:dyDescent="0.15">
      <c r="A22" s="18" t="s">
        <v>43</v>
      </c>
      <c r="B22" s="19" t="s">
        <v>42</v>
      </c>
      <c r="C22" s="20">
        <v>30000</v>
      </c>
      <c r="D22" s="20"/>
      <c r="E22" s="41">
        <f t="shared" si="0"/>
        <v>30000</v>
      </c>
      <c r="F22" s="22">
        <v>15000</v>
      </c>
      <c r="G22" s="22"/>
      <c r="H22" s="22">
        <f t="shared" si="5"/>
        <v>2000</v>
      </c>
      <c r="I22" s="42">
        <v>15000</v>
      </c>
      <c r="J22" s="23"/>
      <c r="K22" s="23">
        <f t="shared" si="4"/>
        <v>15000</v>
      </c>
      <c r="L22" s="24"/>
      <c r="M22" s="25">
        <v>2000</v>
      </c>
      <c r="N22" s="23">
        <v>0</v>
      </c>
      <c r="O22" s="23">
        <f t="shared" si="2"/>
        <v>2000</v>
      </c>
      <c r="P22" s="26">
        <f t="shared" si="3"/>
        <v>17000</v>
      </c>
    </row>
    <row r="23" spans="1:16" x14ac:dyDescent="0.15">
      <c r="A23" s="18" t="s">
        <v>41</v>
      </c>
      <c r="B23" s="19" t="s">
        <v>40</v>
      </c>
      <c r="C23" s="20">
        <v>155151</v>
      </c>
      <c r="D23" s="20">
        <v>1726</v>
      </c>
      <c r="E23" s="41">
        <f t="shared" si="0"/>
        <v>156877</v>
      </c>
      <c r="F23" s="22">
        <v>155000</v>
      </c>
      <c r="G23" s="22"/>
      <c r="H23" s="22">
        <f t="shared" si="5"/>
        <v>27476</v>
      </c>
      <c r="I23" s="42">
        <v>163170</v>
      </c>
      <c r="J23" s="42"/>
      <c r="K23" s="23">
        <f t="shared" si="4"/>
        <v>163170</v>
      </c>
      <c r="L23" s="24"/>
      <c r="M23" s="44">
        <v>19218</v>
      </c>
      <c r="N23" s="42">
        <v>8258</v>
      </c>
      <c r="O23" s="23">
        <f t="shared" si="2"/>
        <v>27476</v>
      </c>
      <c r="P23" s="45">
        <f t="shared" si="3"/>
        <v>190646</v>
      </c>
    </row>
    <row r="24" spans="1:16" x14ac:dyDescent="0.15">
      <c r="A24" s="18" t="s">
        <v>39</v>
      </c>
      <c r="B24" s="19" t="s">
        <v>38</v>
      </c>
      <c r="C24" s="20">
        <v>160330</v>
      </c>
      <c r="D24" s="20"/>
      <c r="E24" s="41">
        <f t="shared" si="0"/>
        <v>160330</v>
      </c>
      <c r="F24" s="22">
        <v>150000</v>
      </c>
      <c r="G24" s="22">
        <v>22005.89</v>
      </c>
      <c r="H24" s="22">
        <f t="shared" si="5"/>
        <v>2022</v>
      </c>
      <c r="I24" s="42">
        <v>218629</v>
      </c>
      <c r="J24" s="42"/>
      <c r="K24" s="23">
        <f t="shared" si="4"/>
        <v>218629</v>
      </c>
      <c r="L24" s="24"/>
      <c r="M24" s="44"/>
      <c r="N24" s="42">
        <v>2022</v>
      </c>
      <c r="O24" s="23">
        <f t="shared" si="2"/>
        <v>2022</v>
      </c>
      <c r="P24" s="45">
        <f t="shared" si="3"/>
        <v>220651</v>
      </c>
    </row>
    <row r="25" spans="1:16" x14ac:dyDescent="0.15">
      <c r="A25" s="18" t="s">
        <v>37</v>
      </c>
      <c r="B25" s="19" t="s">
        <v>36</v>
      </c>
      <c r="C25" s="20">
        <v>62500</v>
      </c>
      <c r="D25" s="20"/>
      <c r="E25" s="41">
        <f t="shared" si="0"/>
        <v>62500</v>
      </c>
      <c r="F25" s="22">
        <v>62500</v>
      </c>
      <c r="G25" s="22"/>
      <c r="H25" s="22">
        <f t="shared" si="5"/>
        <v>2500</v>
      </c>
      <c r="I25" s="42">
        <v>100000</v>
      </c>
      <c r="J25" s="42"/>
      <c r="K25" s="23">
        <f t="shared" si="4"/>
        <v>100000</v>
      </c>
      <c r="L25" s="24"/>
      <c r="M25" s="44"/>
      <c r="N25" s="42">
        <v>2500</v>
      </c>
      <c r="O25" s="23">
        <f t="shared" si="2"/>
        <v>2500</v>
      </c>
      <c r="P25" s="45">
        <f t="shared" si="3"/>
        <v>102500</v>
      </c>
    </row>
    <row r="26" spans="1:16" x14ac:dyDescent="0.15">
      <c r="A26" s="18" t="s">
        <v>35</v>
      </c>
      <c r="B26" s="19" t="s">
        <v>34</v>
      </c>
      <c r="C26" s="20">
        <v>21000</v>
      </c>
      <c r="D26" s="20"/>
      <c r="E26" s="41">
        <f t="shared" si="0"/>
        <v>21000</v>
      </c>
      <c r="F26" s="22">
        <v>21000</v>
      </c>
      <c r="G26" s="22"/>
      <c r="H26" s="22">
        <f t="shared" si="5"/>
        <v>500</v>
      </c>
      <c r="I26" s="42">
        <v>20000</v>
      </c>
      <c r="J26" s="42"/>
      <c r="K26" s="23">
        <f t="shared" si="4"/>
        <v>20000</v>
      </c>
      <c r="L26" s="24"/>
      <c r="M26" s="44"/>
      <c r="N26" s="42">
        <v>500</v>
      </c>
      <c r="O26" s="23">
        <f t="shared" si="2"/>
        <v>500</v>
      </c>
      <c r="P26" s="45">
        <f t="shared" si="3"/>
        <v>20500</v>
      </c>
    </row>
    <row r="27" spans="1:16" x14ac:dyDescent="0.15">
      <c r="A27" s="18" t="s">
        <v>33</v>
      </c>
      <c r="B27" s="19" t="s">
        <v>32</v>
      </c>
      <c r="C27" s="20">
        <v>37530</v>
      </c>
      <c r="D27" s="20"/>
      <c r="E27" s="41">
        <f t="shared" si="0"/>
        <v>37530</v>
      </c>
      <c r="F27" s="22">
        <v>37530</v>
      </c>
      <c r="G27" s="22"/>
      <c r="H27" s="22">
        <f t="shared" si="5"/>
        <v>1559</v>
      </c>
      <c r="I27" s="42">
        <v>42000</v>
      </c>
      <c r="J27" s="42"/>
      <c r="K27" s="23">
        <f t="shared" si="4"/>
        <v>42000</v>
      </c>
      <c r="L27" s="24"/>
      <c r="M27" s="44"/>
      <c r="N27" s="42">
        <v>1559</v>
      </c>
      <c r="O27" s="23">
        <f t="shared" si="2"/>
        <v>1559</v>
      </c>
      <c r="P27" s="45">
        <f t="shared" si="3"/>
        <v>43559</v>
      </c>
    </row>
    <row r="28" spans="1:16" x14ac:dyDescent="0.15">
      <c r="A28" s="18" t="s">
        <v>31</v>
      </c>
      <c r="B28" s="19" t="s">
        <v>30</v>
      </c>
      <c r="C28" s="20">
        <v>46873</v>
      </c>
      <c r="D28" s="20"/>
      <c r="E28" s="41">
        <f t="shared" si="0"/>
        <v>46873</v>
      </c>
      <c r="F28" s="46">
        <v>75000</v>
      </c>
      <c r="G28" s="46">
        <f>SUM(N28:N28)</f>
        <v>6000</v>
      </c>
      <c r="H28" s="22">
        <f t="shared" si="5"/>
        <v>6000</v>
      </c>
      <c r="I28" s="42">
        <v>85000</v>
      </c>
      <c r="J28" s="42"/>
      <c r="K28" s="23">
        <f t="shared" si="4"/>
        <v>85000</v>
      </c>
      <c r="L28" s="24"/>
      <c r="M28" s="44"/>
      <c r="N28" s="42">
        <v>6000</v>
      </c>
      <c r="O28" s="23">
        <f t="shared" si="2"/>
        <v>6000</v>
      </c>
      <c r="P28" s="45">
        <f t="shared" si="3"/>
        <v>91000</v>
      </c>
    </row>
    <row r="29" spans="1:16" x14ac:dyDescent="0.15">
      <c r="A29" s="18" t="s">
        <v>29</v>
      </c>
      <c r="B29" s="19">
        <v>6855</v>
      </c>
      <c r="C29" s="20">
        <v>46873</v>
      </c>
      <c r="D29" s="20"/>
      <c r="E29" s="41">
        <f t="shared" si="0"/>
        <v>46873</v>
      </c>
      <c r="F29" s="46">
        <v>75000</v>
      </c>
      <c r="G29" s="46">
        <f>SUM(N29:N29)</f>
        <v>6262</v>
      </c>
      <c r="H29" s="22">
        <f t="shared" si="5"/>
        <v>6262</v>
      </c>
      <c r="I29" s="42">
        <v>32820</v>
      </c>
      <c r="J29" s="42"/>
      <c r="K29" s="23">
        <f t="shared" si="4"/>
        <v>32820</v>
      </c>
      <c r="L29" s="24"/>
      <c r="M29" s="44"/>
      <c r="N29" s="42">
        <v>6262</v>
      </c>
      <c r="O29" s="23">
        <f t="shared" si="2"/>
        <v>6262</v>
      </c>
      <c r="P29" s="45">
        <f t="shared" si="3"/>
        <v>39082</v>
      </c>
    </row>
    <row r="30" spans="1:16" x14ac:dyDescent="0.15">
      <c r="A30" s="18" t="s">
        <v>28</v>
      </c>
      <c r="B30" s="19" t="s">
        <v>27</v>
      </c>
      <c r="C30" s="20">
        <v>14000</v>
      </c>
      <c r="D30" s="20"/>
      <c r="E30" s="41">
        <f t="shared" si="0"/>
        <v>14000</v>
      </c>
      <c r="F30" s="22">
        <v>14000</v>
      </c>
      <c r="G30" s="22"/>
      <c r="H30" s="22">
        <f t="shared" si="5"/>
        <v>164</v>
      </c>
      <c r="I30" s="42">
        <v>18000</v>
      </c>
      <c r="J30" s="42"/>
      <c r="K30" s="23">
        <f t="shared" si="4"/>
        <v>18000</v>
      </c>
      <c r="L30" s="24"/>
      <c r="M30" s="44"/>
      <c r="N30" s="42">
        <v>164</v>
      </c>
      <c r="O30" s="23">
        <f t="shared" si="2"/>
        <v>164</v>
      </c>
      <c r="P30" s="45">
        <f t="shared" si="3"/>
        <v>18164</v>
      </c>
    </row>
    <row r="31" spans="1:16" x14ac:dyDescent="0.15">
      <c r="A31" s="18" t="s">
        <v>26</v>
      </c>
      <c r="B31" s="19" t="s">
        <v>25</v>
      </c>
      <c r="C31" s="20">
        <v>37350</v>
      </c>
      <c r="D31" s="20"/>
      <c r="E31" s="41">
        <f t="shared" si="0"/>
        <v>37350</v>
      </c>
      <c r="F31" s="22">
        <v>37350</v>
      </c>
      <c r="G31" s="22"/>
      <c r="H31" s="22">
        <f t="shared" si="5"/>
        <v>0</v>
      </c>
      <c r="I31" s="42">
        <v>25000</v>
      </c>
      <c r="J31" s="42"/>
      <c r="K31" s="23">
        <f t="shared" si="4"/>
        <v>25000</v>
      </c>
      <c r="L31" s="24"/>
      <c r="M31" s="44"/>
      <c r="N31" s="42">
        <v>0</v>
      </c>
      <c r="O31" s="23">
        <f t="shared" si="2"/>
        <v>0</v>
      </c>
      <c r="P31" s="45">
        <f t="shared" si="3"/>
        <v>25000</v>
      </c>
    </row>
    <row r="32" spans="1:16" x14ac:dyDescent="0.15">
      <c r="A32" s="18" t="s">
        <v>24</v>
      </c>
      <c r="B32" s="19" t="s">
        <v>23</v>
      </c>
      <c r="C32" s="20">
        <v>8500</v>
      </c>
      <c r="D32" s="20"/>
      <c r="E32" s="41">
        <f t="shared" si="0"/>
        <v>8500</v>
      </c>
      <c r="F32" s="22">
        <v>8500</v>
      </c>
      <c r="G32" s="22"/>
      <c r="H32" s="22">
        <f t="shared" si="5"/>
        <v>100</v>
      </c>
      <c r="I32" s="42">
        <v>7500</v>
      </c>
      <c r="J32" s="42"/>
      <c r="K32" s="23">
        <f t="shared" si="4"/>
        <v>7500</v>
      </c>
      <c r="L32" s="24"/>
      <c r="M32" s="44"/>
      <c r="N32" s="42">
        <v>100</v>
      </c>
      <c r="O32" s="23">
        <f t="shared" si="2"/>
        <v>100</v>
      </c>
      <c r="P32" s="45">
        <f t="shared" si="3"/>
        <v>7600</v>
      </c>
    </row>
    <row r="33" spans="1:17" x14ac:dyDescent="0.15">
      <c r="A33" s="18" t="s">
        <v>22</v>
      </c>
      <c r="B33" s="19" t="s">
        <v>21</v>
      </c>
      <c r="C33" s="20">
        <v>11500</v>
      </c>
      <c r="D33" s="20"/>
      <c r="E33" s="41">
        <f t="shared" si="0"/>
        <v>11500</v>
      </c>
      <c r="F33" s="22">
        <v>12500</v>
      </c>
      <c r="G33" s="22"/>
      <c r="H33" s="22">
        <f t="shared" si="5"/>
        <v>9500</v>
      </c>
      <c r="I33" s="42">
        <v>31000</v>
      </c>
      <c r="J33" s="42"/>
      <c r="K33" s="23">
        <f t="shared" si="4"/>
        <v>31000</v>
      </c>
      <c r="L33" s="24"/>
      <c r="M33" s="44"/>
      <c r="N33" s="42">
        <v>9500</v>
      </c>
      <c r="O33" s="23">
        <f t="shared" si="2"/>
        <v>9500</v>
      </c>
      <c r="P33" s="45">
        <f t="shared" si="3"/>
        <v>40500</v>
      </c>
    </row>
    <row r="34" spans="1:17" x14ac:dyDescent="0.15">
      <c r="A34" s="18" t="s">
        <v>20</v>
      </c>
      <c r="B34" s="19" t="s">
        <v>19</v>
      </c>
      <c r="C34" s="20">
        <v>3000</v>
      </c>
      <c r="D34" s="20"/>
      <c r="E34" s="41">
        <f t="shared" si="0"/>
        <v>3000</v>
      </c>
      <c r="F34" s="22">
        <v>1500</v>
      </c>
      <c r="G34" s="22"/>
      <c r="H34" s="22">
        <f t="shared" si="5"/>
        <v>100</v>
      </c>
      <c r="I34" s="42">
        <v>2000</v>
      </c>
      <c r="J34" s="42"/>
      <c r="K34" s="23">
        <f t="shared" si="4"/>
        <v>2000</v>
      </c>
      <c r="L34" s="24"/>
      <c r="M34" s="44"/>
      <c r="N34" s="42">
        <v>100</v>
      </c>
      <c r="O34" s="23">
        <f t="shared" si="2"/>
        <v>100</v>
      </c>
      <c r="P34" s="45">
        <f t="shared" si="3"/>
        <v>2100</v>
      </c>
    </row>
    <row r="35" spans="1:17" x14ac:dyDescent="0.15">
      <c r="A35" s="18" t="s">
        <v>18</v>
      </c>
      <c r="B35" s="19" t="s">
        <v>17</v>
      </c>
      <c r="C35" s="20">
        <v>5000</v>
      </c>
      <c r="D35" s="20"/>
      <c r="E35" s="41">
        <f t="shared" si="0"/>
        <v>5000</v>
      </c>
      <c r="F35" s="22">
        <v>2500</v>
      </c>
      <c r="G35" s="22"/>
      <c r="H35" s="22">
        <f t="shared" si="5"/>
        <v>500</v>
      </c>
      <c r="I35" s="42">
        <v>5000</v>
      </c>
      <c r="J35" s="42"/>
      <c r="K35" s="23">
        <f t="shared" si="4"/>
        <v>5000</v>
      </c>
      <c r="L35" s="24"/>
      <c r="M35" s="44"/>
      <c r="N35" s="42">
        <v>500</v>
      </c>
      <c r="O35" s="23">
        <f t="shared" si="2"/>
        <v>500</v>
      </c>
      <c r="P35" s="45">
        <f t="shared" si="3"/>
        <v>5500</v>
      </c>
    </row>
    <row r="36" spans="1:17" ht="15" x14ac:dyDescent="0.15">
      <c r="A36" s="18" t="s">
        <v>16</v>
      </c>
      <c r="B36" s="19">
        <v>7110</v>
      </c>
      <c r="C36" s="20"/>
      <c r="D36" s="27"/>
      <c r="E36" s="41"/>
      <c r="F36" s="22"/>
      <c r="G36" s="22"/>
      <c r="H36" s="22">
        <f t="shared" si="5"/>
        <v>0</v>
      </c>
      <c r="I36" s="42">
        <v>1000</v>
      </c>
      <c r="J36" s="42"/>
      <c r="K36" s="23">
        <f t="shared" si="4"/>
        <v>1000</v>
      </c>
      <c r="L36" s="24"/>
      <c r="M36" s="44"/>
      <c r="N36" s="42">
        <v>0</v>
      </c>
      <c r="O36" s="23">
        <f t="shared" si="2"/>
        <v>0</v>
      </c>
      <c r="P36" s="45">
        <f t="shared" si="3"/>
        <v>1000</v>
      </c>
    </row>
    <row r="37" spans="1:17" ht="15" x14ac:dyDescent="0.15">
      <c r="A37" s="18" t="s">
        <v>95</v>
      </c>
      <c r="B37" s="19">
        <v>7210</v>
      </c>
      <c r="C37" s="20"/>
      <c r="D37" s="27"/>
      <c r="E37" s="41"/>
      <c r="F37" s="22"/>
      <c r="G37" s="22"/>
      <c r="H37" s="22"/>
      <c r="I37" s="42">
        <v>0</v>
      </c>
      <c r="J37" s="42"/>
      <c r="K37" s="23">
        <f>SUM(I37:J37)</f>
        <v>0</v>
      </c>
      <c r="L37" s="24"/>
      <c r="M37" s="44">
        <v>600</v>
      </c>
      <c r="N37" s="42"/>
      <c r="O37" s="23">
        <f t="shared" si="2"/>
        <v>600</v>
      </c>
      <c r="P37" s="45">
        <f t="shared" si="3"/>
        <v>600</v>
      </c>
    </row>
    <row r="38" spans="1:17" x14ac:dyDescent="0.15">
      <c r="A38" s="18" t="s">
        <v>15</v>
      </c>
      <c r="B38" s="19" t="s">
        <v>14</v>
      </c>
      <c r="C38" s="20">
        <v>5000</v>
      </c>
      <c r="D38" s="20"/>
      <c r="E38" s="41">
        <f>SUM(C38:D38)</f>
        <v>5000</v>
      </c>
      <c r="F38" s="22">
        <v>5000</v>
      </c>
      <c r="G38" s="22"/>
      <c r="H38" s="22">
        <f t="shared" ref="H38:H46" si="6">SUM(M38:N38)</f>
        <v>3277</v>
      </c>
      <c r="I38" s="42">
        <v>10000</v>
      </c>
      <c r="J38" s="42"/>
      <c r="K38" s="23">
        <f t="shared" si="4"/>
        <v>10000</v>
      </c>
      <c r="L38" s="24"/>
      <c r="M38" s="44"/>
      <c r="N38" s="42">
        <v>3277</v>
      </c>
      <c r="O38" s="23">
        <f t="shared" si="2"/>
        <v>3277</v>
      </c>
      <c r="P38" s="45">
        <f t="shared" si="3"/>
        <v>13277</v>
      </c>
    </row>
    <row r="39" spans="1:17" x14ac:dyDescent="0.15">
      <c r="A39" s="18" t="s">
        <v>13</v>
      </c>
      <c r="B39" s="19" t="s">
        <v>12</v>
      </c>
      <c r="C39" s="20">
        <v>2000</v>
      </c>
      <c r="D39" s="20"/>
      <c r="E39" s="41">
        <f>SUM(C39:D39)</f>
        <v>2000</v>
      </c>
      <c r="F39" s="22">
        <v>2000</v>
      </c>
      <c r="G39" s="22"/>
      <c r="H39" s="22">
        <f t="shared" si="6"/>
        <v>0</v>
      </c>
      <c r="I39" s="42">
        <v>0</v>
      </c>
      <c r="J39" s="42">
        <v>0</v>
      </c>
      <c r="K39" s="23">
        <f t="shared" si="4"/>
        <v>0</v>
      </c>
      <c r="L39" s="24"/>
      <c r="M39" s="44"/>
      <c r="N39" s="42">
        <v>0</v>
      </c>
      <c r="O39" s="23">
        <f t="shared" si="2"/>
        <v>0</v>
      </c>
      <c r="P39" s="45">
        <f t="shared" si="3"/>
        <v>0</v>
      </c>
    </row>
    <row r="40" spans="1:17" x14ac:dyDescent="0.15">
      <c r="A40" s="18" t="s">
        <v>11</v>
      </c>
      <c r="B40" s="19">
        <v>7420</v>
      </c>
      <c r="C40" s="20"/>
      <c r="D40" s="20"/>
      <c r="E40" s="41"/>
      <c r="F40" s="22"/>
      <c r="G40" s="22"/>
      <c r="H40" s="22">
        <f t="shared" si="6"/>
        <v>0</v>
      </c>
      <c r="I40" s="42">
        <v>500</v>
      </c>
      <c r="J40" s="42"/>
      <c r="K40" s="23">
        <f t="shared" si="4"/>
        <v>500</v>
      </c>
      <c r="L40" s="24"/>
      <c r="M40" s="44"/>
      <c r="N40" s="42">
        <v>0</v>
      </c>
      <c r="O40" s="23">
        <f t="shared" si="2"/>
        <v>0</v>
      </c>
      <c r="P40" s="45">
        <f t="shared" si="3"/>
        <v>500</v>
      </c>
    </row>
    <row r="41" spans="1:17" x14ac:dyDescent="0.15">
      <c r="A41" s="18" t="s">
        <v>10</v>
      </c>
      <c r="B41" s="19" t="s">
        <v>9</v>
      </c>
      <c r="C41" s="20">
        <v>35520</v>
      </c>
      <c r="D41" s="20">
        <v>5478</v>
      </c>
      <c r="E41" s="41">
        <f>SUM(C41:D41)</f>
        <v>40998</v>
      </c>
      <c r="F41" s="22">
        <v>40998</v>
      </c>
      <c r="G41" s="22"/>
      <c r="H41" s="22">
        <f t="shared" si="6"/>
        <v>0</v>
      </c>
      <c r="I41" s="42">
        <v>1500</v>
      </c>
      <c r="J41" s="42"/>
      <c r="K41" s="23">
        <f t="shared" si="4"/>
        <v>1500</v>
      </c>
      <c r="L41" s="24"/>
      <c r="M41" s="44"/>
      <c r="N41" s="42">
        <v>0</v>
      </c>
      <c r="O41" s="23">
        <f t="shared" si="2"/>
        <v>0</v>
      </c>
      <c r="P41" s="45">
        <f t="shared" si="3"/>
        <v>1500</v>
      </c>
    </row>
    <row r="42" spans="1:17" x14ac:dyDescent="0.15">
      <c r="A42" s="18" t="s">
        <v>8</v>
      </c>
      <c r="B42" s="19">
        <v>7435</v>
      </c>
      <c r="C42" s="20"/>
      <c r="D42" s="20"/>
      <c r="E42" s="41"/>
      <c r="F42" s="22"/>
      <c r="G42" s="22"/>
      <c r="H42" s="22">
        <f t="shared" si="6"/>
        <v>0</v>
      </c>
      <c r="I42" s="42">
        <v>40998</v>
      </c>
      <c r="J42" s="42"/>
      <c r="K42" s="23">
        <f t="shared" si="4"/>
        <v>40998</v>
      </c>
      <c r="L42" s="24"/>
      <c r="M42" s="44"/>
      <c r="N42" s="42">
        <v>0</v>
      </c>
      <c r="O42" s="23">
        <f t="shared" si="2"/>
        <v>0</v>
      </c>
      <c r="P42" s="45">
        <f t="shared" si="3"/>
        <v>40998</v>
      </c>
    </row>
    <row r="43" spans="1:17" x14ac:dyDescent="0.15">
      <c r="A43" s="18" t="s">
        <v>7</v>
      </c>
      <c r="B43" s="19" t="s">
        <v>6</v>
      </c>
      <c r="C43" s="20">
        <v>2500</v>
      </c>
      <c r="D43" s="20"/>
      <c r="E43" s="41">
        <f>SUM(C43:D43)</f>
        <v>2500</v>
      </c>
      <c r="F43" s="22">
        <v>2000</v>
      </c>
      <c r="G43" s="22"/>
      <c r="H43" s="22">
        <f t="shared" si="6"/>
        <v>0</v>
      </c>
      <c r="I43" s="42">
        <v>2500</v>
      </c>
      <c r="J43" s="42"/>
      <c r="K43" s="23">
        <f t="shared" si="4"/>
        <v>2500</v>
      </c>
      <c r="L43" s="24"/>
      <c r="M43" s="44"/>
      <c r="N43" s="42">
        <v>0</v>
      </c>
      <c r="O43" s="23">
        <f t="shared" si="2"/>
        <v>0</v>
      </c>
      <c r="P43" s="45">
        <f t="shared" si="3"/>
        <v>2500</v>
      </c>
    </row>
    <row r="44" spans="1:17" x14ac:dyDescent="0.15">
      <c r="A44" s="18" t="s">
        <v>5</v>
      </c>
      <c r="B44" s="19" t="s">
        <v>4</v>
      </c>
      <c r="C44" s="20">
        <v>5500</v>
      </c>
      <c r="D44" s="20"/>
      <c r="E44" s="41">
        <f>SUM(C44:D44)</f>
        <v>5500</v>
      </c>
      <c r="F44" s="22">
        <v>2000</v>
      </c>
      <c r="G44" s="22"/>
      <c r="H44" s="22">
        <f t="shared" si="6"/>
        <v>0</v>
      </c>
      <c r="I44" s="42">
        <v>2500</v>
      </c>
      <c r="J44" s="42"/>
      <c r="K44" s="23">
        <f t="shared" si="4"/>
        <v>2500</v>
      </c>
      <c r="L44" s="24"/>
      <c r="M44" s="44"/>
      <c r="N44" s="42">
        <v>0</v>
      </c>
      <c r="O44" s="23">
        <f t="shared" si="2"/>
        <v>0</v>
      </c>
      <c r="P44" s="45">
        <f t="shared" si="3"/>
        <v>2500</v>
      </c>
    </row>
    <row r="45" spans="1:17" ht="15" x14ac:dyDescent="0.15">
      <c r="A45" s="18" t="s">
        <v>3</v>
      </c>
      <c r="B45" s="19" t="s">
        <v>2</v>
      </c>
      <c r="C45" s="20">
        <v>1200</v>
      </c>
      <c r="D45" s="27"/>
      <c r="E45" s="41">
        <f>SUM(C45:D45)</f>
        <v>1200</v>
      </c>
      <c r="F45" s="46">
        <v>1200</v>
      </c>
      <c r="G45" s="46"/>
      <c r="H45" s="22">
        <f t="shared" si="6"/>
        <v>0</v>
      </c>
      <c r="I45" s="42">
        <v>1200</v>
      </c>
      <c r="J45" s="42"/>
      <c r="K45" s="23">
        <f t="shared" si="4"/>
        <v>1200</v>
      </c>
      <c r="L45" s="24"/>
      <c r="M45" s="44"/>
      <c r="N45" s="42">
        <v>0</v>
      </c>
      <c r="O45" s="23">
        <f t="shared" si="2"/>
        <v>0</v>
      </c>
      <c r="P45" s="45">
        <f t="shared" si="3"/>
        <v>1200</v>
      </c>
    </row>
    <row r="46" spans="1:17" ht="15.6" customHeight="1" x14ac:dyDescent="0.15">
      <c r="A46" s="18" t="s">
        <v>1</v>
      </c>
      <c r="B46" s="19">
        <v>7510</v>
      </c>
      <c r="C46" s="20">
        <v>0</v>
      </c>
      <c r="D46" s="27"/>
      <c r="E46" s="41">
        <f>SUM(C46:D46)</f>
        <v>0</v>
      </c>
      <c r="F46" s="22">
        <v>0</v>
      </c>
      <c r="G46" s="22">
        <f>SUM(N46:N46)</f>
        <v>7700</v>
      </c>
      <c r="H46" s="22">
        <f t="shared" si="6"/>
        <v>7700</v>
      </c>
      <c r="I46" s="42">
        <v>52000</v>
      </c>
      <c r="J46" s="42">
        <v>215362</v>
      </c>
      <c r="K46" s="23">
        <f t="shared" si="4"/>
        <v>267362</v>
      </c>
      <c r="L46" s="24"/>
      <c r="M46" s="44"/>
      <c r="N46" s="42">
        <v>7700</v>
      </c>
      <c r="O46" s="23">
        <f t="shared" si="2"/>
        <v>7700</v>
      </c>
      <c r="P46" s="45">
        <f t="shared" si="3"/>
        <v>275062</v>
      </c>
    </row>
    <row r="47" spans="1:17" x14ac:dyDescent="0.15">
      <c r="A47" s="18"/>
      <c r="B47" s="19"/>
      <c r="C47" s="20"/>
      <c r="D47" s="20"/>
      <c r="E47" s="21"/>
      <c r="F47" s="22"/>
      <c r="G47" s="22"/>
      <c r="H47" s="22"/>
      <c r="I47" s="23"/>
      <c r="J47" s="23"/>
      <c r="K47" s="23"/>
      <c r="L47" s="24"/>
      <c r="M47" s="25"/>
      <c r="N47" s="23"/>
      <c r="O47" s="23"/>
      <c r="P47" s="26"/>
    </row>
    <row r="48" spans="1:17" s="39" customFormat="1" ht="15" x14ac:dyDescent="0.15">
      <c r="A48" s="32" t="s">
        <v>0</v>
      </c>
      <c r="B48" s="9"/>
      <c r="C48" s="47">
        <v>3372460</v>
      </c>
      <c r="D48" s="47">
        <f>SUM(D10:D45)</f>
        <v>92238</v>
      </c>
      <c r="E48" s="34">
        <f>SUM(C48:D48)</f>
        <v>3464698</v>
      </c>
      <c r="F48" s="48">
        <f t="shared" ref="F48:K48" si="7">SUM(F10:F46)</f>
        <v>3534948</v>
      </c>
      <c r="G48" s="48">
        <f t="shared" si="7"/>
        <v>183782.38</v>
      </c>
      <c r="H48" s="48">
        <f t="shared" si="7"/>
        <v>248200</v>
      </c>
      <c r="I48" s="49">
        <f t="shared" si="7"/>
        <v>3696016</v>
      </c>
      <c r="J48" s="49">
        <f t="shared" si="7"/>
        <v>330624</v>
      </c>
      <c r="K48" s="36">
        <f t="shared" si="7"/>
        <v>4026640</v>
      </c>
      <c r="L48" s="50"/>
      <c r="M48" s="51">
        <f>SUM(M10:M46)</f>
        <v>55000</v>
      </c>
      <c r="N48" s="49">
        <f>SUM(N10:N46)</f>
        <v>198800</v>
      </c>
      <c r="O48" s="36">
        <f>SUM(O10:O46)</f>
        <v>253800</v>
      </c>
      <c r="P48" s="38">
        <f>SUM(P10:P47)</f>
        <v>4280440</v>
      </c>
      <c r="Q48" s="38"/>
    </row>
    <row r="49" spans="1:16" s="104" customFormat="1" x14ac:dyDescent="0.15">
      <c r="A49" s="97" t="s">
        <v>87</v>
      </c>
      <c r="B49" s="98"/>
      <c r="C49" s="99"/>
      <c r="D49" s="99"/>
      <c r="E49" s="100"/>
      <c r="F49" s="101"/>
      <c r="G49" s="101"/>
      <c r="H49" s="101"/>
      <c r="I49" s="96">
        <f>+I7-I48</f>
        <v>44600</v>
      </c>
      <c r="J49" s="96">
        <f>+J7-J48</f>
        <v>6233</v>
      </c>
      <c r="K49" s="96">
        <f>+K7-K48</f>
        <v>50833</v>
      </c>
      <c r="L49" s="96"/>
      <c r="M49" s="102">
        <f>+M7-M48</f>
        <v>0</v>
      </c>
      <c r="N49" s="96">
        <f>+N7-N48</f>
        <v>0</v>
      </c>
      <c r="O49" s="96">
        <f>+O7-O48</f>
        <v>0</v>
      </c>
      <c r="P49" s="103">
        <f>+P7-P48</f>
        <v>50833</v>
      </c>
    </row>
    <row r="50" spans="1:16" ht="15.6" customHeight="1" x14ac:dyDescent="0.15">
      <c r="N50" s="70"/>
    </row>
    <row r="51" spans="1:16" ht="15.6" customHeight="1" x14ac:dyDescent="0.15">
      <c r="A51" s="75" t="s">
        <v>92</v>
      </c>
    </row>
    <row r="52" spans="1:16" ht="15.6" customHeight="1" x14ac:dyDescent="0.15"/>
    <row r="53" spans="1:16" ht="15.6" customHeight="1" x14ac:dyDescent="0.15">
      <c r="A53" s="69" t="s">
        <v>94</v>
      </c>
      <c r="I53" s="62">
        <v>1970453</v>
      </c>
    </row>
    <row r="54" spans="1:16" ht="15.6" customHeight="1" x14ac:dyDescent="0.15">
      <c r="A54" s="69" t="s">
        <v>88</v>
      </c>
      <c r="I54" s="95">
        <f>SUM(I53*0.2898)</f>
        <v>571037.2794</v>
      </c>
    </row>
    <row r="55" spans="1:16" ht="15.6" customHeight="1" x14ac:dyDescent="0.15">
      <c r="A55" s="69" t="s">
        <v>101</v>
      </c>
      <c r="I55" s="62">
        <f>SUM(I53:I54)</f>
        <v>2541490.2793999999</v>
      </c>
    </row>
    <row r="56" spans="1:16" ht="15.6" customHeight="1" x14ac:dyDescent="0.15">
      <c r="A56" s="69" t="s">
        <v>89</v>
      </c>
      <c r="I56" s="73">
        <f>SUM(I55:I55)</f>
        <v>2541490.2793999999</v>
      </c>
      <c r="J56" s="79">
        <f>SUM(I56/I58)</f>
        <v>0.58677674655926793</v>
      </c>
    </row>
    <row r="57" spans="1:16" ht="15.6" hidden="1" customHeight="1" x14ac:dyDescent="0.15">
      <c r="A57" s="69" t="s">
        <v>96</v>
      </c>
      <c r="I57" s="62">
        <f>+I56-N10-N11-N13</f>
        <v>2407658.2793999999</v>
      </c>
      <c r="J57" s="81">
        <f>+I57/I60</f>
        <v>0.58261924019830258</v>
      </c>
    </row>
    <row r="58" spans="1:16" ht="15.6" customHeight="1" x14ac:dyDescent="0.15">
      <c r="A58" s="69" t="s">
        <v>90</v>
      </c>
      <c r="I58" s="62">
        <f>SUM(P7)</f>
        <v>4331273</v>
      </c>
    </row>
    <row r="59" spans="1:16" ht="15.6" customHeight="1" x14ac:dyDescent="0.15">
      <c r="A59" s="69" t="s">
        <v>91</v>
      </c>
      <c r="I59" s="72">
        <f>SUM(I58*0.7)</f>
        <v>3031891.0999999996</v>
      </c>
    </row>
    <row r="60" spans="1:16" hidden="1" x14ac:dyDescent="0.15">
      <c r="A60" s="69" t="s">
        <v>97</v>
      </c>
      <c r="I60" s="62">
        <f>+I58-N48</f>
        <v>4132473</v>
      </c>
    </row>
  </sheetData>
  <mergeCells count="2">
    <mergeCell ref="I1:K1"/>
    <mergeCell ref="M1:O1"/>
  </mergeCells>
  <printOptions horizontalCentered="1" headings="1" gridLines="1"/>
  <pageMargins left="0" right="0" top="0.75" bottom="0.5" header="0.3" footer="0.3"/>
  <pageSetup scale="70" orientation="portrait" r:id="rId1"/>
  <headerFooter>
    <oddHeader>&amp;C
Capital Area Community Action Agency&amp;"B,Regular"
&amp;"Cambria,Bold"&amp;KFF0000Proposed Head Start Budget&amp;"Tahoma,Regular"&amp;K01+000
For Period 7/1/21 - 6/30/22</oddHeader>
    <oddFooter>&amp;L&amp;6&amp;"Tahoma"Date:  &amp;D, &amp;T&amp;R&amp;6&amp;"Tahoma"Page: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="150" zoomScaleNormal="150" workbookViewId="0">
      <pane xSplit="8" ySplit="2" topLeftCell="I39" activePane="bottomRight" state="frozen"/>
      <selection pane="topRight" activeCell="I1" sqref="I1"/>
      <selection pane="bottomLeft" activeCell="A2" sqref="A2"/>
      <selection pane="bottomRight" activeCell="J58" sqref="J58"/>
    </sheetView>
  </sheetViews>
  <sheetFormatPr defaultColWidth="9.1640625" defaultRowHeight="12.75" x14ac:dyDescent="0.15"/>
  <cols>
    <col min="1" max="1" width="52.83203125" style="69" customWidth="1"/>
    <col min="2" max="2" width="5.5" style="65" customWidth="1"/>
    <col min="3" max="3" width="14.1640625" style="66" hidden="1" customWidth="1"/>
    <col min="4" max="4" width="14.33203125" style="66" hidden="1" customWidth="1"/>
    <col min="5" max="5" width="14.83203125" style="67" hidden="1" customWidth="1"/>
    <col min="6" max="7" width="15.6640625" style="68" hidden="1" customWidth="1"/>
    <col min="8" max="8" width="0.6640625" style="68" hidden="1" customWidth="1"/>
    <col min="9" max="9" width="13.33203125" style="62" bestFit="1" customWidth="1"/>
    <col min="10" max="10" width="9.83203125" style="62" bestFit="1" customWidth="1"/>
    <col min="11" max="11" width="11.5" style="62" customWidth="1"/>
    <col min="12" max="12" width="1.33203125" style="63" customWidth="1"/>
    <col min="13" max="13" width="8.6640625" style="64" bestFit="1" customWidth="1"/>
    <col min="14" max="14" width="14.83203125" style="62" bestFit="1" customWidth="1"/>
    <col min="15" max="15" width="11.6640625" style="62" customWidth="1"/>
    <col min="16" max="16" width="18.6640625" style="62" customWidth="1"/>
    <col min="17" max="17" width="9.1640625" style="76"/>
    <col min="18" max="16384" width="9.1640625" style="8"/>
  </cols>
  <sheetData>
    <row r="1" spans="1:17" x14ac:dyDescent="0.15">
      <c r="A1" s="1"/>
      <c r="B1" s="2"/>
      <c r="C1" s="3"/>
      <c r="D1" s="3"/>
      <c r="E1" s="4"/>
      <c r="F1" s="5"/>
      <c r="G1" s="5"/>
      <c r="H1" s="5"/>
      <c r="I1" s="107" t="s">
        <v>86</v>
      </c>
      <c r="J1" s="108"/>
      <c r="K1" s="108"/>
      <c r="L1" s="6"/>
      <c r="M1" s="107"/>
      <c r="N1" s="108"/>
      <c r="O1" s="108"/>
      <c r="P1" s="7"/>
    </row>
    <row r="2" spans="1:17" s="17" customFormat="1" ht="53.25" customHeight="1" x14ac:dyDescent="0.15">
      <c r="A2" s="109" t="s">
        <v>106</v>
      </c>
      <c r="B2" s="9"/>
      <c r="C2" s="10" t="s">
        <v>85</v>
      </c>
      <c r="D2" s="10" t="s">
        <v>84</v>
      </c>
      <c r="E2" s="11" t="s">
        <v>83</v>
      </c>
      <c r="F2" s="12" t="s">
        <v>82</v>
      </c>
      <c r="G2" s="12" t="s">
        <v>81</v>
      </c>
      <c r="H2" s="12" t="s">
        <v>80</v>
      </c>
      <c r="I2" s="13" t="s">
        <v>79</v>
      </c>
      <c r="J2" s="13" t="s">
        <v>78</v>
      </c>
      <c r="K2" s="13" t="s">
        <v>77</v>
      </c>
      <c r="L2" s="14"/>
      <c r="M2" s="15" t="s">
        <v>76</v>
      </c>
      <c r="N2" s="82" t="s">
        <v>98</v>
      </c>
      <c r="O2" s="13" t="s">
        <v>75</v>
      </c>
      <c r="P2" s="16" t="s">
        <v>93</v>
      </c>
      <c r="Q2" s="77"/>
    </row>
    <row r="3" spans="1:17" ht="51" x14ac:dyDescent="0.15">
      <c r="A3" s="18" t="s">
        <v>74</v>
      </c>
      <c r="B3" s="19"/>
      <c r="C3" s="20"/>
      <c r="D3" s="20"/>
      <c r="E3" s="21"/>
      <c r="F3" s="22"/>
      <c r="G3" s="22"/>
      <c r="H3" s="22"/>
      <c r="I3" s="23"/>
      <c r="J3" s="83" t="s">
        <v>100</v>
      </c>
      <c r="K3" s="23"/>
      <c r="L3" s="24"/>
      <c r="M3" s="25"/>
      <c r="N3" s="83" t="s">
        <v>102</v>
      </c>
      <c r="O3" s="23"/>
      <c r="P3" s="26"/>
    </row>
    <row r="4" spans="1:17" ht="15" x14ac:dyDescent="0.15">
      <c r="A4" s="18" t="s">
        <v>73</v>
      </c>
      <c r="B4" s="19" t="s">
        <v>72</v>
      </c>
      <c r="C4" s="20">
        <v>3372460</v>
      </c>
      <c r="D4" s="27"/>
      <c r="E4" s="21"/>
      <c r="F4" s="22">
        <v>3464698</v>
      </c>
      <c r="G4" s="22"/>
      <c r="H4" s="22"/>
      <c r="I4" s="23">
        <v>3740616</v>
      </c>
      <c r="J4" s="23"/>
      <c r="K4" s="23">
        <f>SUM(I4:J4)</f>
        <v>3740616</v>
      </c>
      <c r="L4" s="24"/>
      <c r="M4" s="25"/>
      <c r="N4" s="23"/>
      <c r="O4" s="23">
        <f>SUM(M4:N4)</f>
        <v>0</v>
      </c>
      <c r="P4" s="26">
        <f>SUM(K4+O4)</f>
        <v>3740616</v>
      </c>
      <c r="Q4" s="76" t="s">
        <v>99</v>
      </c>
    </row>
    <row r="5" spans="1:17" ht="15" x14ac:dyDescent="0.15">
      <c r="A5" s="18" t="s">
        <v>71</v>
      </c>
      <c r="B5" s="19"/>
      <c r="C5" s="27"/>
      <c r="D5" s="27"/>
      <c r="E5" s="21"/>
      <c r="F5" s="22">
        <v>0</v>
      </c>
      <c r="G5" s="22">
        <v>322252.68</v>
      </c>
      <c r="H5" s="22">
        <v>408201</v>
      </c>
      <c r="I5" s="23"/>
      <c r="J5" s="42">
        <v>336857</v>
      </c>
      <c r="K5" s="23">
        <f>SUM(I5:J5)</f>
        <v>336857</v>
      </c>
      <c r="L5" s="24"/>
      <c r="M5" s="25">
        <v>55000</v>
      </c>
      <c r="N5" s="23">
        <v>198800</v>
      </c>
      <c r="O5" s="23">
        <f>SUM(M5:N5)</f>
        <v>253800</v>
      </c>
      <c r="P5" s="26">
        <f>SUM(K5+O5)</f>
        <v>590657</v>
      </c>
    </row>
    <row r="6" spans="1:17" ht="15" x14ac:dyDescent="0.15">
      <c r="A6" s="18" t="s">
        <v>70</v>
      </c>
      <c r="B6" s="19"/>
      <c r="C6" s="27"/>
      <c r="D6" s="27"/>
      <c r="E6" s="28"/>
      <c r="F6" s="29">
        <v>0</v>
      </c>
      <c r="G6" s="29">
        <v>0</v>
      </c>
      <c r="H6" s="29">
        <v>1200</v>
      </c>
      <c r="I6" s="30">
        <v>0</v>
      </c>
      <c r="J6" s="30">
        <v>0</v>
      </c>
      <c r="K6" s="23">
        <f>SUM(I6:J6)</f>
        <v>0</v>
      </c>
      <c r="L6" s="24"/>
      <c r="M6" s="31">
        <v>0</v>
      </c>
      <c r="N6" s="30">
        <v>0</v>
      </c>
      <c r="O6" s="30">
        <f>SUM(M6:N6)</f>
        <v>0</v>
      </c>
      <c r="P6" s="74">
        <f>SUM(K6+O6)</f>
        <v>0</v>
      </c>
    </row>
    <row r="7" spans="1:17" s="39" customFormat="1" x14ac:dyDescent="0.15">
      <c r="A7" s="32" t="s">
        <v>69</v>
      </c>
      <c r="B7" s="9"/>
      <c r="C7" s="33">
        <v>3372460</v>
      </c>
      <c r="D7" s="33">
        <v>92238</v>
      </c>
      <c r="E7" s="34">
        <f>SUM(C7:D7)</f>
        <v>3464698</v>
      </c>
      <c r="F7" s="35">
        <f>SUM(F4:F6)</f>
        <v>3464698</v>
      </c>
      <c r="G7" s="35">
        <f>SUM(G4:G6)</f>
        <v>322252.68</v>
      </c>
      <c r="H7" s="35">
        <f>SUM(H4:H6)</f>
        <v>409401</v>
      </c>
      <c r="I7" s="36">
        <f>SUM(I4:I6)</f>
        <v>3740616</v>
      </c>
      <c r="J7" s="36">
        <f>SUM(J4:J6)</f>
        <v>336857</v>
      </c>
      <c r="K7" s="36">
        <f>SUM(I7:J7)</f>
        <v>4077473</v>
      </c>
      <c r="L7" s="24"/>
      <c r="M7" s="37">
        <f>SUM(M4:M6)</f>
        <v>55000</v>
      </c>
      <c r="N7" s="37">
        <f>SUM(N4:N6)</f>
        <v>198800</v>
      </c>
      <c r="O7" s="36">
        <f>SUM(M7:N7)</f>
        <v>253800</v>
      </c>
      <c r="P7" s="38">
        <f>SUM(K7+O7)</f>
        <v>4331273</v>
      </c>
      <c r="Q7" s="78"/>
    </row>
    <row r="8" spans="1:17" x14ac:dyDescent="0.15">
      <c r="A8" s="18"/>
      <c r="B8" s="19"/>
      <c r="C8" s="20"/>
      <c r="D8" s="20"/>
      <c r="E8" s="21"/>
      <c r="F8" s="22"/>
      <c r="G8" s="22"/>
      <c r="H8" s="22"/>
      <c r="I8" s="23"/>
      <c r="J8" s="23"/>
      <c r="K8" s="23"/>
      <c r="L8" s="24"/>
      <c r="M8" s="25"/>
      <c r="N8" s="23"/>
      <c r="O8" s="23"/>
      <c r="P8" s="26"/>
    </row>
    <row r="9" spans="1:17" x14ac:dyDescent="0.15">
      <c r="A9" s="18" t="s">
        <v>68</v>
      </c>
      <c r="B9" s="19"/>
      <c r="C9" s="20"/>
      <c r="D9" s="40"/>
      <c r="E9" s="21"/>
      <c r="F9" s="22"/>
      <c r="G9" s="22"/>
      <c r="H9" s="22"/>
      <c r="I9" s="23"/>
      <c r="J9" s="23"/>
      <c r="K9" s="23"/>
      <c r="L9" s="24"/>
      <c r="M9" s="25"/>
      <c r="N9" s="23"/>
      <c r="O9" s="23"/>
      <c r="P9" s="26"/>
    </row>
    <row r="10" spans="1:17" x14ac:dyDescent="0.15">
      <c r="A10" s="18" t="s">
        <v>67</v>
      </c>
      <c r="B10" s="19" t="s">
        <v>66</v>
      </c>
      <c r="C10" s="20">
        <v>1704612</v>
      </c>
      <c r="D10" s="20">
        <v>54898</v>
      </c>
      <c r="E10" s="41">
        <f t="shared" ref="E10:E35" si="0">SUM(C10:D10)</f>
        <v>1759510</v>
      </c>
      <c r="F10" s="22">
        <v>1763107.82</v>
      </c>
      <c r="G10" s="22">
        <f>SUM(N10:N10)</f>
        <v>84182</v>
      </c>
      <c r="H10" s="22">
        <f t="shared" ref="H10:H15" si="1">SUM(M10:N10)</f>
        <v>105953</v>
      </c>
      <c r="I10" s="23">
        <v>1807136</v>
      </c>
      <c r="J10" s="23">
        <v>67950</v>
      </c>
      <c r="K10" s="23">
        <f>SUM(I10:J10)</f>
        <v>1875086</v>
      </c>
      <c r="L10" s="24"/>
      <c r="M10" s="25">
        <v>21771</v>
      </c>
      <c r="N10" s="42">
        <v>84182</v>
      </c>
      <c r="O10" s="23">
        <f t="shared" ref="O10:O46" si="2">SUM(M10:N10)</f>
        <v>105953</v>
      </c>
      <c r="P10" s="26">
        <f t="shared" ref="P10:P46" si="3">SUM(K10+O10)</f>
        <v>1981039</v>
      </c>
    </row>
    <row r="11" spans="1:17" x14ac:dyDescent="0.15">
      <c r="A11" s="18" t="s">
        <v>65</v>
      </c>
      <c r="B11" s="19" t="s">
        <v>64</v>
      </c>
      <c r="C11" s="20">
        <v>477609</v>
      </c>
      <c r="D11" s="20">
        <v>15635</v>
      </c>
      <c r="E11" s="41">
        <f t="shared" si="0"/>
        <v>493244</v>
      </c>
      <c r="F11" s="22">
        <v>502133.11</v>
      </c>
      <c r="G11" s="22">
        <f>SUM(N11:N11)</f>
        <v>24396</v>
      </c>
      <c r="H11" s="22">
        <f t="shared" si="1"/>
        <v>30705</v>
      </c>
      <c r="I11" s="23">
        <v>523708</v>
      </c>
      <c r="J11" s="23">
        <v>19692</v>
      </c>
      <c r="K11" s="23">
        <f t="shared" ref="K11:K46" si="4">SUM(I11:J11)</f>
        <v>543400</v>
      </c>
      <c r="L11" s="24"/>
      <c r="M11" s="25">
        <v>6309</v>
      </c>
      <c r="N11" s="23">
        <v>24396</v>
      </c>
      <c r="O11" s="23">
        <f t="shared" si="2"/>
        <v>30705</v>
      </c>
      <c r="P11" s="26">
        <f t="shared" si="3"/>
        <v>574105</v>
      </c>
    </row>
    <row r="12" spans="1:17" x14ac:dyDescent="0.15">
      <c r="A12" s="18" t="s">
        <v>63</v>
      </c>
      <c r="B12" s="19" t="s">
        <v>62</v>
      </c>
      <c r="C12" s="20">
        <v>3500</v>
      </c>
      <c r="D12" s="20"/>
      <c r="E12" s="41">
        <f t="shared" si="0"/>
        <v>3500</v>
      </c>
      <c r="F12" s="22">
        <v>2500</v>
      </c>
      <c r="G12" s="22">
        <v>1000</v>
      </c>
      <c r="H12" s="22">
        <f t="shared" si="1"/>
        <v>276</v>
      </c>
      <c r="I12" s="23">
        <v>2500</v>
      </c>
      <c r="J12" s="23">
        <v>0</v>
      </c>
      <c r="K12" s="23">
        <f t="shared" si="4"/>
        <v>2500</v>
      </c>
      <c r="L12" s="24"/>
      <c r="M12" s="25"/>
      <c r="N12" s="23">
        <v>276</v>
      </c>
      <c r="O12" s="23">
        <f t="shared" si="2"/>
        <v>276</v>
      </c>
      <c r="P12" s="26">
        <f t="shared" si="3"/>
        <v>2776</v>
      </c>
    </row>
    <row r="13" spans="1:17" x14ac:dyDescent="0.15">
      <c r="A13" s="18" t="s">
        <v>61</v>
      </c>
      <c r="B13" s="19" t="s">
        <v>60</v>
      </c>
      <c r="C13" s="20">
        <v>448665</v>
      </c>
      <c r="D13" s="20">
        <v>14501</v>
      </c>
      <c r="E13" s="41">
        <f t="shared" si="0"/>
        <v>463166</v>
      </c>
      <c r="F13" s="22">
        <v>465733.53</v>
      </c>
      <c r="G13" s="22">
        <f>SUM(N13:N13)</f>
        <v>19729</v>
      </c>
      <c r="H13" s="22">
        <f t="shared" si="1"/>
        <v>24831</v>
      </c>
      <c r="I13" s="23">
        <v>423514</v>
      </c>
      <c r="J13" s="23">
        <v>15925</v>
      </c>
      <c r="K13" s="23">
        <f t="shared" si="4"/>
        <v>439439</v>
      </c>
      <c r="L13" s="24"/>
      <c r="M13" s="25">
        <v>5102</v>
      </c>
      <c r="N13" s="23">
        <v>19729</v>
      </c>
      <c r="O13" s="23">
        <f t="shared" si="2"/>
        <v>24831</v>
      </c>
      <c r="P13" s="26">
        <f t="shared" si="3"/>
        <v>464270</v>
      </c>
    </row>
    <row r="14" spans="1:17" x14ac:dyDescent="0.15">
      <c r="A14" s="18" t="s">
        <v>59</v>
      </c>
      <c r="B14" s="19" t="s">
        <v>58</v>
      </c>
      <c r="C14" s="20">
        <v>1500</v>
      </c>
      <c r="D14" s="20"/>
      <c r="E14" s="41">
        <f t="shared" si="0"/>
        <v>1500</v>
      </c>
      <c r="F14" s="22">
        <v>2500</v>
      </c>
      <c r="G14" s="22">
        <v>1000</v>
      </c>
      <c r="H14" s="22">
        <f t="shared" si="1"/>
        <v>0</v>
      </c>
      <c r="I14" s="23">
        <v>2000</v>
      </c>
      <c r="J14" s="23"/>
      <c r="K14" s="23">
        <f t="shared" si="4"/>
        <v>2000</v>
      </c>
      <c r="L14" s="24"/>
      <c r="M14" s="25"/>
      <c r="N14" s="23">
        <v>0</v>
      </c>
      <c r="O14" s="23">
        <f t="shared" si="2"/>
        <v>0</v>
      </c>
      <c r="P14" s="26">
        <f t="shared" si="3"/>
        <v>2000</v>
      </c>
    </row>
    <row r="15" spans="1:17" x14ac:dyDescent="0.15">
      <c r="A15" s="18" t="s">
        <v>57</v>
      </c>
      <c r="B15" s="19" t="s">
        <v>56</v>
      </c>
      <c r="C15" s="20">
        <v>9000</v>
      </c>
      <c r="D15" s="20"/>
      <c r="E15" s="41">
        <f t="shared" si="0"/>
        <v>9000</v>
      </c>
      <c r="F15" s="22">
        <v>7500</v>
      </c>
      <c r="G15" s="22"/>
      <c r="H15" s="22">
        <f t="shared" si="1"/>
        <v>1500</v>
      </c>
      <c r="I15" s="42">
        <v>9000</v>
      </c>
      <c r="J15" s="23"/>
      <c r="K15" s="23">
        <f t="shared" si="4"/>
        <v>9000</v>
      </c>
      <c r="L15" s="24"/>
      <c r="M15" s="25"/>
      <c r="N15" s="23">
        <v>1500</v>
      </c>
      <c r="O15" s="23">
        <f t="shared" si="2"/>
        <v>1500</v>
      </c>
      <c r="P15" s="26">
        <f t="shared" si="3"/>
        <v>10500</v>
      </c>
    </row>
    <row r="16" spans="1:17" x14ac:dyDescent="0.15">
      <c r="A16" s="18" t="s">
        <v>55</v>
      </c>
      <c r="B16" s="19" t="s">
        <v>54</v>
      </c>
      <c r="C16" s="20">
        <v>20150</v>
      </c>
      <c r="D16" s="20"/>
      <c r="E16" s="41">
        <f t="shared" si="0"/>
        <v>20150</v>
      </c>
      <c r="F16" s="22">
        <v>20150</v>
      </c>
      <c r="G16" s="22"/>
      <c r="H16" s="22">
        <v>0</v>
      </c>
      <c r="I16" s="23">
        <v>16000</v>
      </c>
      <c r="J16" s="23">
        <v>0</v>
      </c>
      <c r="K16" s="23">
        <f t="shared" si="4"/>
        <v>16000</v>
      </c>
      <c r="L16" s="24"/>
      <c r="M16" s="25"/>
      <c r="N16" s="43">
        <v>5000</v>
      </c>
      <c r="O16" s="23">
        <f t="shared" si="2"/>
        <v>5000</v>
      </c>
      <c r="P16" s="26">
        <f t="shared" si="3"/>
        <v>21000</v>
      </c>
    </row>
    <row r="17" spans="1:16" x14ac:dyDescent="0.15">
      <c r="A17" s="18" t="s">
        <v>53</v>
      </c>
      <c r="B17" s="19" t="s">
        <v>52</v>
      </c>
      <c r="C17" s="20">
        <v>43270</v>
      </c>
      <c r="D17" s="20"/>
      <c r="E17" s="41">
        <f t="shared" si="0"/>
        <v>43270</v>
      </c>
      <c r="F17" s="22">
        <v>37045.54</v>
      </c>
      <c r="G17" s="22">
        <v>5982.49</v>
      </c>
      <c r="H17" s="22">
        <f>SUM(M17:N17)</f>
        <v>5000</v>
      </c>
      <c r="I17" s="42">
        <v>47500</v>
      </c>
      <c r="J17" s="23">
        <v>0</v>
      </c>
      <c r="K17" s="23">
        <f t="shared" si="4"/>
        <v>47500</v>
      </c>
      <c r="L17" s="24"/>
      <c r="M17" s="25"/>
      <c r="N17" s="23">
        <v>5000</v>
      </c>
      <c r="O17" s="23">
        <f t="shared" si="2"/>
        <v>5000</v>
      </c>
      <c r="P17" s="26">
        <f t="shared" si="3"/>
        <v>52500</v>
      </c>
    </row>
    <row r="18" spans="1:16" x14ac:dyDescent="0.15">
      <c r="A18" s="18" t="s">
        <v>51</v>
      </c>
      <c r="B18" s="19" t="s">
        <v>50</v>
      </c>
      <c r="C18" s="20">
        <v>0</v>
      </c>
      <c r="D18" s="20"/>
      <c r="E18" s="41">
        <f t="shared" si="0"/>
        <v>0</v>
      </c>
      <c r="F18" s="22">
        <v>0</v>
      </c>
      <c r="G18" s="22"/>
      <c r="H18" s="22">
        <v>4000</v>
      </c>
      <c r="I18" s="42">
        <v>2000</v>
      </c>
      <c r="J18" s="42">
        <v>11695</v>
      </c>
      <c r="K18" s="23">
        <f t="shared" si="4"/>
        <v>13695</v>
      </c>
      <c r="L18" s="24"/>
      <c r="M18" s="25"/>
      <c r="N18" s="23">
        <v>4000</v>
      </c>
      <c r="O18" s="23">
        <f t="shared" si="2"/>
        <v>4000</v>
      </c>
      <c r="P18" s="26">
        <f t="shared" si="3"/>
        <v>17695</v>
      </c>
    </row>
    <row r="19" spans="1:16" x14ac:dyDescent="0.15">
      <c r="A19" s="18" t="s">
        <v>49</v>
      </c>
      <c r="B19" s="19" t="s">
        <v>48</v>
      </c>
      <c r="C19" s="20">
        <v>1000</v>
      </c>
      <c r="D19" s="20"/>
      <c r="E19" s="41">
        <f t="shared" si="0"/>
        <v>1000</v>
      </c>
      <c r="F19" s="22">
        <v>500</v>
      </c>
      <c r="G19" s="22"/>
      <c r="H19" s="22">
        <f t="shared" ref="H19:H36" si="5">SUM(M19:N19)</f>
        <v>0</v>
      </c>
      <c r="I19" s="23">
        <v>500</v>
      </c>
      <c r="J19" s="23"/>
      <c r="K19" s="23">
        <f t="shared" si="4"/>
        <v>500</v>
      </c>
      <c r="L19" s="24"/>
      <c r="M19" s="25"/>
      <c r="N19" s="23">
        <v>0</v>
      </c>
      <c r="O19" s="23">
        <f t="shared" si="2"/>
        <v>0</v>
      </c>
      <c r="P19" s="26">
        <f t="shared" si="3"/>
        <v>500</v>
      </c>
    </row>
    <row r="20" spans="1:16" x14ac:dyDescent="0.15">
      <c r="A20" s="18" t="s">
        <v>47</v>
      </c>
      <c r="B20" s="19" t="s">
        <v>46</v>
      </c>
      <c r="C20" s="20">
        <v>10000</v>
      </c>
      <c r="D20" s="20"/>
      <c r="E20" s="41">
        <f t="shared" si="0"/>
        <v>10000</v>
      </c>
      <c r="F20" s="22">
        <v>12000</v>
      </c>
      <c r="G20" s="22"/>
      <c r="H20" s="22">
        <f t="shared" si="5"/>
        <v>500</v>
      </c>
      <c r="I20" s="42">
        <v>10000</v>
      </c>
      <c r="J20" s="23"/>
      <c r="K20" s="23">
        <f t="shared" si="4"/>
        <v>10000</v>
      </c>
      <c r="L20" s="24"/>
      <c r="M20" s="25"/>
      <c r="N20" s="23">
        <v>500</v>
      </c>
      <c r="O20" s="23">
        <f t="shared" si="2"/>
        <v>500</v>
      </c>
      <c r="P20" s="26">
        <f t="shared" si="3"/>
        <v>10500</v>
      </c>
    </row>
    <row r="21" spans="1:16" x14ac:dyDescent="0.15">
      <c r="A21" s="18" t="s">
        <v>45</v>
      </c>
      <c r="B21" s="19" t="s">
        <v>44</v>
      </c>
      <c r="C21" s="20">
        <v>1700</v>
      </c>
      <c r="D21" s="20"/>
      <c r="E21" s="41">
        <f t="shared" si="0"/>
        <v>1700</v>
      </c>
      <c r="F21" s="22">
        <v>1200</v>
      </c>
      <c r="G21" s="22"/>
      <c r="H21" s="22">
        <f t="shared" si="5"/>
        <v>250</v>
      </c>
      <c r="I21" s="23">
        <v>1500</v>
      </c>
      <c r="J21" s="23"/>
      <c r="K21" s="23">
        <f t="shared" si="4"/>
        <v>1500</v>
      </c>
      <c r="L21" s="24"/>
      <c r="M21" s="25"/>
      <c r="N21" s="23">
        <v>250</v>
      </c>
      <c r="O21" s="23">
        <f t="shared" si="2"/>
        <v>250</v>
      </c>
      <c r="P21" s="26">
        <f t="shared" si="3"/>
        <v>1750</v>
      </c>
    </row>
    <row r="22" spans="1:16" x14ac:dyDescent="0.15">
      <c r="A22" s="18" t="s">
        <v>43</v>
      </c>
      <c r="B22" s="19" t="s">
        <v>42</v>
      </c>
      <c r="C22" s="20">
        <v>30000</v>
      </c>
      <c r="D22" s="20"/>
      <c r="E22" s="41">
        <f t="shared" si="0"/>
        <v>30000</v>
      </c>
      <c r="F22" s="22">
        <v>15000</v>
      </c>
      <c r="G22" s="22"/>
      <c r="H22" s="22">
        <f t="shared" si="5"/>
        <v>2000</v>
      </c>
      <c r="I22" s="42">
        <v>15000</v>
      </c>
      <c r="J22" s="23"/>
      <c r="K22" s="23">
        <f t="shared" si="4"/>
        <v>15000</v>
      </c>
      <c r="L22" s="24"/>
      <c r="M22" s="25">
        <v>2000</v>
      </c>
      <c r="N22" s="23">
        <v>0</v>
      </c>
      <c r="O22" s="23">
        <f t="shared" si="2"/>
        <v>2000</v>
      </c>
      <c r="P22" s="26">
        <f t="shared" si="3"/>
        <v>17000</v>
      </c>
    </row>
    <row r="23" spans="1:16" x14ac:dyDescent="0.15">
      <c r="A23" s="18" t="s">
        <v>41</v>
      </c>
      <c r="B23" s="19" t="s">
        <v>40</v>
      </c>
      <c r="C23" s="20">
        <v>155151</v>
      </c>
      <c r="D23" s="20">
        <v>1726</v>
      </c>
      <c r="E23" s="41">
        <f t="shared" si="0"/>
        <v>156877</v>
      </c>
      <c r="F23" s="22">
        <v>155000</v>
      </c>
      <c r="G23" s="22"/>
      <c r="H23" s="22">
        <f t="shared" si="5"/>
        <v>27476</v>
      </c>
      <c r="I23" s="42">
        <v>173611</v>
      </c>
      <c r="J23" s="42"/>
      <c r="K23" s="23">
        <f t="shared" si="4"/>
        <v>173611</v>
      </c>
      <c r="L23" s="24"/>
      <c r="M23" s="44">
        <v>19218</v>
      </c>
      <c r="N23" s="42">
        <v>8258</v>
      </c>
      <c r="O23" s="23">
        <f t="shared" si="2"/>
        <v>27476</v>
      </c>
      <c r="P23" s="45">
        <f t="shared" si="3"/>
        <v>201087</v>
      </c>
    </row>
    <row r="24" spans="1:16" x14ac:dyDescent="0.15">
      <c r="A24" s="18" t="s">
        <v>39</v>
      </c>
      <c r="B24" s="19" t="s">
        <v>38</v>
      </c>
      <c r="C24" s="20">
        <v>160330</v>
      </c>
      <c r="D24" s="20"/>
      <c r="E24" s="41">
        <f t="shared" si="0"/>
        <v>160330</v>
      </c>
      <c r="F24" s="22">
        <v>150000</v>
      </c>
      <c r="G24" s="22">
        <v>22005.89</v>
      </c>
      <c r="H24" s="22">
        <f t="shared" si="5"/>
        <v>2022</v>
      </c>
      <c r="I24" s="42">
        <v>218629</v>
      </c>
      <c r="J24" s="42"/>
      <c r="K24" s="23">
        <f t="shared" si="4"/>
        <v>218629</v>
      </c>
      <c r="L24" s="24"/>
      <c r="M24" s="44"/>
      <c r="N24" s="42">
        <v>2022</v>
      </c>
      <c r="O24" s="23">
        <f t="shared" si="2"/>
        <v>2022</v>
      </c>
      <c r="P24" s="45">
        <f t="shared" si="3"/>
        <v>220651</v>
      </c>
    </row>
    <row r="25" spans="1:16" x14ac:dyDescent="0.15">
      <c r="A25" s="18" t="s">
        <v>37</v>
      </c>
      <c r="B25" s="19" t="s">
        <v>36</v>
      </c>
      <c r="C25" s="20">
        <v>62500</v>
      </c>
      <c r="D25" s="20"/>
      <c r="E25" s="41">
        <f t="shared" si="0"/>
        <v>62500</v>
      </c>
      <c r="F25" s="22">
        <v>62500</v>
      </c>
      <c r="G25" s="22"/>
      <c r="H25" s="22">
        <f t="shared" si="5"/>
        <v>2500</v>
      </c>
      <c r="I25" s="42">
        <v>100000</v>
      </c>
      <c r="J25" s="42"/>
      <c r="K25" s="23">
        <f t="shared" si="4"/>
        <v>100000</v>
      </c>
      <c r="L25" s="24"/>
      <c r="M25" s="44"/>
      <c r="N25" s="42">
        <v>2500</v>
      </c>
      <c r="O25" s="23">
        <f t="shared" si="2"/>
        <v>2500</v>
      </c>
      <c r="P25" s="45">
        <f t="shared" si="3"/>
        <v>102500</v>
      </c>
    </row>
    <row r="26" spans="1:16" x14ac:dyDescent="0.15">
      <c r="A26" s="18" t="s">
        <v>35</v>
      </c>
      <c r="B26" s="19" t="s">
        <v>34</v>
      </c>
      <c r="C26" s="20">
        <v>21000</v>
      </c>
      <c r="D26" s="20"/>
      <c r="E26" s="41">
        <f t="shared" si="0"/>
        <v>21000</v>
      </c>
      <c r="F26" s="22">
        <v>21000</v>
      </c>
      <c r="G26" s="22"/>
      <c r="H26" s="22">
        <f t="shared" si="5"/>
        <v>500</v>
      </c>
      <c r="I26" s="42">
        <v>20000</v>
      </c>
      <c r="J26" s="42"/>
      <c r="K26" s="23">
        <f t="shared" si="4"/>
        <v>20000</v>
      </c>
      <c r="L26" s="24"/>
      <c r="M26" s="44"/>
      <c r="N26" s="42">
        <v>500</v>
      </c>
      <c r="O26" s="23">
        <f t="shared" si="2"/>
        <v>500</v>
      </c>
      <c r="P26" s="45">
        <f t="shared" si="3"/>
        <v>20500</v>
      </c>
    </row>
    <row r="27" spans="1:16" x14ac:dyDescent="0.15">
      <c r="A27" s="18" t="s">
        <v>33</v>
      </c>
      <c r="B27" s="19" t="s">
        <v>32</v>
      </c>
      <c r="C27" s="20">
        <v>37530</v>
      </c>
      <c r="D27" s="20"/>
      <c r="E27" s="41">
        <f t="shared" si="0"/>
        <v>37530</v>
      </c>
      <c r="F27" s="22">
        <v>37530</v>
      </c>
      <c r="G27" s="22"/>
      <c r="H27" s="22">
        <f t="shared" si="5"/>
        <v>1559</v>
      </c>
      <c r="I27" s="42">
        <v>42000</v>
      </c>
      <c r="J27" s="42"/>
      <c r="K27" s="23">
        <f t="shared" si="4"/>
        <v>42000</v>
      </c>
      <c r="L27" s="24"/>
      <c r="M27" s="44"/>
      <c r="N27" s="42">
        <v>1559</v>
      </c>
      <c r="O27" s="23">
        <f t="shared" si="2"/>
        <v>1559</v>
      </c>
      <c r="P27" s="45">
        <f t="shared" si="3"/>
        <v>43559</v>
      </c>
    </row>
    <row r="28" spans="1:16" x14ac:dyDescent="0.15">
      <c r="A28" s="18" t="s">
        <v>31</v>
      </c>
      <c r="B28" s="19" t="s">
        <v>30</v>
      </c>
      <c r="C28" s="20">
        <v>46873</v>
      </c>
      <c r="D28" s="20"/>
      <c r="E28" s="41">
        <f t="shared" si="0"/>
        <v>46873</v>
      </c>
      <c r="F28" s="46">
        <v>75000</v>
      </c>
      <c r="G28" s="46">
        <f>SUM(N28:N28)</f>
        <v>6000</v>
      </c>
      <c r="H28" s="22">
        <f t="shared" si="5"/>
        <v>6000</v>
      </c>
      <c r="I28" s="42">
        <v>85000</v>
      </c>
      <c r="J28" s="42"/>
      <c r="K28" s="23">
        <f t="shared" si="4"/>
        <v>85000</v>
      </c>
      <c r="L28" s="24"/>
      <c r="M28" s="44"/>
      <c r="N28" s="42">
        <v>6000</v>
      </c>
      <c r="O28" s="23">
        <f t="shared" si="2"/>
        <v>6000</v>
      </c>
      <c r="P28" s="45">
        <f t="shared" si="3"/>
        <v>91000</v>
      </c>
    </row>
    <row r="29" spans="1:16" x14ac:dyDescent="0.15">
      <c r="A29" s="18" t="s">
        <v>29</v>
      </c>
      <c r="B29" s="19">
        <v>6855</v>
      </c>
      <c r="C29" s="20">
        <v>46873</v>
      </c>
      <c r="D29" s="20"/>
      <c r="E29" s="41">
        <f t="shared" si="0"/>
        <v>46873</v>
      </c>
      <c r="F29" s="46">
        <v>75000</v>
      </c>
      <c r="G29" s="46">
        <f>SUM(N29:N29)</f>
        <v>6262</v>
      </c>
      <c r="H29" s="22">
        <f t="shared" si="5"/>
        <v>6262</v>
      </c>
      <c r="I29" s="42">
        <v>32820</v>
      </c>
      <c r="J29" s="42"/>
      <c r="K29" s="23">
        <f t="shared" si="4"/>
        <v>32820</v>
      </c>
      <c r="L29" s="24"/>
      <c r="M29" s="44"/>
      <c r="N29" s="42">
        <v>6262</v>
      </c>
      <c r="O29" s="23">
        <f t="shared" si="2"/>
        <v>6262</v>
      </c>
      <c r="P29" s="45">
        <f t="shared" si="3"/>
        <v>39082</v>
      </c>
    </row>
    <row r="30" spans="1:16" x14ac:dyDescent="0.15">
      <c r="A30" s="18" t="s">
        <v>28</v>
      </c>
      <c r="B30" s="19" t="s">
        <v>27</v>
      </c>
      <c r="C30" s="20">
        <v>14000</v>
      </c>
      <c r="D30" s="20"/>
      <c r="E30" s="41">
        <f t="shared" si="0"/>
        <v>14000</v>
      </c>
      <c r="F30" s="22">
        <v>14000</v>
      </c>
      <c r="G30" s="22"/>
      <c r="H30" s="22">
        <f t="shared" si="5"/>
        <v>164</v>
      </c>
      <c r="I30" s="42">
        <v>18000</v>
      </c>
      <c r="J30" s="42"/>
      <c r="K30" s="23">
        <f t="shared" si="4"/>
        <v>18000</v>
      </c>
      <c r="L30" s="24"/>
      <c r="M30" s="44"/>
      <c r="N30" s="42">
        <v>164</v>
      </c>
      <c r="O30" s="23">
        <f t="shared" si="2"/>
        <v>164</v>
      </c>
      <c r="P30" s="45">
        <f t="shared" si="3"/>
        <v>18164</v>
      </c>
    </row>
    <row r="31" spans="1:16" x14ac:dyDescent="0.15">
      <c r="A31" s="18" t="s">
        <v>26</v>
      </c>
      <c r="B31" s="19" t="s">
        <v>25</v>
      </c>
      <c r="C31" s="20">
        <v>37350</v>
      </c>
      <c r="D31" s="20"/>
      <c r="E31" s="41">
        <f t="shared" si="0"/>
        <v>37350</v>
      </c>
      <c r="F31" s="22">
        <v>37350</v>
      </c>
      <c r="G31" s="22"/>
      <c r="H31" s="22">
        <f t="shared" si="5"/>
        <v>0</v>
      </c>
      <c r="I31" s="42">
        <v>25000</v>
      </c>
      <c r="J31" s="42"/>
      <c r="K31" s="23">
        <f t="shared" si="4"/>
        <v>25000</v>
      </c>
      <c r="L31" s="24"/>
      <c r="M31" s="44"/>
      <c r="N31" s="42">
        <v>0</v>
      </c>
      <c r="O31" s="23">
        <f t="shared" si="2"/>
        <v>0</v>
      </c>
      <c r="P31" s="45">
        <f t="shared" si="3"/>
        <v>25000</v>
      </c>
    </row>
    <row r="32" spans="1:16" x14ac:dyDescent="0.15">
      <c r="A32" s="18" t="s">
        <v>24</v>
      </c>
      <c r="B32" s="19" t="s">
        <v>23</v>
      </c>
      <c r="C32" s="20">
        <v>8500</v>
      </c>
      <c r="D32" s="20"/>
      <c r="E32" s="41">
        <f t="shared" si="0"/>
        <v>8500</v>
      </c>
      <c r="F32" s="22">
        <v>8500</v>
      </c>
      <c r="G32" s="22"/>
      <c r="H32" s="22">
        <f t="shared" si="5"/>
        <v>100</v>
      </c>
      <c r="I32" s="42">
        <v>7500</v>
      </c>
      <c r="J32" s="42"/>
      <c r="K32" s="23">
        <f t="shared" si="4"/>
        <v>7500</v>
      </c>
      <c r="L32" s="24"/>
      <c r="M32" s="44"/>
      <c r="N32" s="42">
        <v>100</v>
      </c>
      <c r="O32" s="23">
        <f t="shared" si="2"/>
        <v>100</v>
      </c>
      <c r="P32" s="45">
        <f t="shared" si="3"/>
        <v>7600</v>
      </c>
    </row>
    <row r="33" spans="1:17" x14ac:dyDescent="0.15">
      <c r="A33" s="18" t="s">
        <v>22</v>
      </c>
      <c r="B33" s="19" t="s">
        <v>21</v>
      </c>
      <c r="C33" s="20">
        <v>11500</v>
      </c>
      <c r="D33" s="20"/>
      <c r="E33" s="41">
        <f t="shared" si="0"/>
        <v>11500</v>
      </c>
      <c r="F33" s="22">
        <v>12500</v>
      </c>
      <c r="G33" s="22"/>
      <c r="H33" s="22">
        <f t="shared" si="5"/>
        <v>9500</v>
      </c>
      <c r="I33" s="42">
        <v>31000</v>
      </c>
      <c r="J33" s="42"/>
      <c r="K33" s="23">
        <f t="shared" si="4"/>
        <v>31000</v>
      </c>
      <c r="L33" s="24"/>
      <c r="M33" s="44"/>
      <c r="N33" s="42">
        <v>9500</v>
      </c>
      <c r="O33" s="23">
        <f t="shared" si="2"/>
        <v>9500</v>
      </c>
      <c r="P33" s="45">
        <f t="shared" si="3"/>
        <v>40500</v>
      </c>
    </row>
    <row r="34" spans="1:17" x14ac:dyDescent="0.15">
      <c r="A34" s="18" t="s">
        <v>20</v>
      </c>
      <c r="B34" s="19" t="s">
        <v>19</v>
      </c>
      <c r="C34" s="20">
        <v>3000</v>
      </c>
      <c r="D34" s="20"/>
      <c r="E34" s="41">
        <f t="shared" si="0"/>
        <v>3000</v>
      </c>
      <c r="F34" s="22">
        <v>1500</v>
      </c>
      <c r="G34" s="22"/>
      <c r="H34" s="22">
        <f t="shared" si="5"/>
        <v>100</v>
      </c>
      <c r="I34" s="42">
        <v>2000</v>
      </c>
      <c r="J34" s="42"/>
      <c r="K34" s="23">
        <f t="shared" si="4"/>
        <v>2000</v>
      </c>
      <c r="L34" s="24"/>
      <c r="M34" s="44"/>
      <c r="N34" s="42">
        <v>100</v>
      </c>
      <c r="O34" s="23">
        <f t="shared" si="2"/>
        <v>100</v>
      </c>
      <c r="P34" s="45">
        <f t="shared" si="3"/>
        <v>2100</v>
      </c>
    </row>
    <row r="35" spans="1:17" x14ac:dyDescent="0.15">
      <c r="A35" s="18" t="s">
        <v>18</v>
      </c>
      <c r="B35" s="19" t="s">
        <v>17</v>
      </c>
      <c r="C35" s="20">
        <v>5000</v>
      </c>
      <c r="D35" s="20"/>
      <c r="E35" s="41">
        <f t="shared" si="0"/>
        <v>5000</v>
      </c>
      <c r="F35" s="22">
        <v>2500</v>
      </c>
      <c r="G35" s="22"/>
      <c r="H35" s="22">
        <f t="shared" si="5"/>
        <v>500</v>
      </c>
      <c r="I35" s="42">
        <v>5000</v>
      </c>
      <c r="J35" s="42"/>
      <c r="K35" s="23">
        <f t="shared" si="4"/>
        <v>5000</v>
      </c>
      <c r="L35" s="24"/>
      <c r="M35" s="44"/>
      <c r="N35" s="42">
        <v>500</v>
      </c>
      <c r="O35" s="23">
        <f t="shared" si="2"/>
        <v>500</v>
      </c>
      <c r="P35" s="45">
        <f t="shared" si="3"/>
        <v>5500</v>
      </c>
    </row>
    <row r="36" spans="1:17" ht="15" x14ac:dyDescent="0.15">
      <c r="A36" s="18" t="s">
        <v>16</v>
      </c>
      <c r="B36" s="19">
        <v>7110</v>
      </c>
      <c r="C36" s="20"/>
      <c r="D36" s="27"/>
      <c r="E36" s="41"/>
      <c r="F36" s="22"/>
      <c r="G36" s="22"/>
      <c r="H36" s="22">
        <f t="shared" si="5"/>
        <v>0</v>
      </c>
      <c r="I36" s="42">
        <v>2000</v>
      </c>
      <c r="J36" s="42"/>
      <c r="K36" s="23">
        <f t="shared" si="4"/>
        <v>2000</v>
      </c>
      <c r="L36" s="24"/>
      <c r="M36" s="44"/>
      <c r="N36" s="42">
        <v>0</v>
      </c>
      <c r="O36" s="23">
        <f t="shared" si="2"/>
        <v>0</v>
      </c>
      <c r="P36" s="45">
        <f t="shared" si="3"/>
        <v>2000</v>
      </c>
    </row>
    <row r="37" spans="1:17" ht="15" x14ac:dyDescent="0.15">
      <c r="A37" s="18" t="s">
        <v>95</v>
      </c>
      <c r="B37" s="19">
        <v>7210</v>
      </c>
      <c r="C37" s="20"/>
      <c r="D37" s="27"/>
      <c r="E37" s="41"/>
      <c r="F37" s="22"/>
      <c r="G37" s="22"/>
      <c r="H37" s="22"/>
      <c r="I37" s="42">
        <v>0</v>
      </c>
      <c r="J37" s="42"/>
      <c r="K37" s="23">
        <f>SUM(I37:J37)</f>
        <v>0</v>
      </c>
      <c r="L37" s="24"/>
      <c r="M37" s="44">
        <v>600</v>
      </c>
      <c r="N37" s="42"/>
      <c r="O37" s="23">
        <f t="shared" si="2"/>
        <v>600</v>
      </c>
      <c r="P37" s="45">
        <f t="shared" si="3"/>
        <v>600</v>
      </c>
    </row>
    <row r="38" spans="1:17" x14ac:dyDescent="0.15">
      <c r="A38" s="18" t="s">
        <v>15</v>
      </c>
      <c r="B38" s="19" t="s">
        <v>14</v>
      </c>
      <c r="C38" s="20">
        <v>5000</v>
      </c>
      <c r="D38" s="20"/>
      <c r="E38" s="41">
        <f>SUM(C38:D38)</f>
        <v>5000</v>
      </c>
      <c r="F38" s="22">
        <v>5000</v>
      </c>
      <c r="G38" s="22"/>
      <c r="H38" s="22">
        <f t="shared" ref="H38:H46" si="6">SUM(M38:N38)</f>
        <v>1102</v>
      </c>
      <c r="I38" s="42">
        <v>15000</v>
      </c>
      <c r="J38" s="42"/>
      <c r="K38" s="23">
        <f t="shared" si="4"/>
        <v>15000</v>
      </c>
      <c r="L38" s="24"/>
      <c r="M38" s="44"/>
      <c r="N38" s="42">
        <v>1102</v>
      </c>
      <c r="O38" s="23">
        <f t="shared" si="2"/>
        <v>1102</v>
      </c>
      <c r="P38" s="45">
        <f t="shared" si="3"/>
        <v>16102</v>
      </c>
    </row>
    <row r="39" spans="1:17" x14ac:dyDescent="0.15">
      <c r="A39" s="18" t="s">
        <v>13</v>
      </c>
      <c r="B39" s="19" t="s">
        <v>12</v>
      </c>
      <c r="C39" s="20">
        <v>2000</v>
      </c>
      <c r="D39" s="20"/>
      <c r="E39" s="41">
        <f>SUM(C39:D39)</f>
        <v>2000</v>
      </c>
      <c r="F39" s="22">
        <v>2000</v>
      </c>
      <c r="G39" s="22"/>
      <c r="H39" s="22">
        <f t="shared" si="6"/>
        <v>0</v>
      </c>
      <c r="I39" s="42">
        <v>0</v>
      </c>
      <c r="J39" s="42">
        <v>0</v>
      </c>
      <c r="K39" s="23">
        <f t="shared" si="4"/>
        <v>0</v>
      </c>
      <c r="L39" s="24"/>
      <c r="M39" s="44"/>
      <c r="N39" s="42">
        <v>0</v>
      </c>
      <c r="O39" s="23">
        <f t="shared" si="2"/>
        <v>0</v>
      </c>
      <c r="P39" s="45">
        <f t="shared" si="3"/>
        <v>0</v>
      </c>
    </row>
    <row r="40" spans="1:17" x14ac:dyDescent="0.15">
      <c r="A40" s="18" t="s">
        <v>11</v>
      </c>
      <c r="B40" s="19">
        <v>7420</v>
      </c>
      <c r="C40" s="20"/>
      <c r="D40" s="20"/>
      <c r="E40" s="41"/>
      <c r="F40" s="22"/>
      <c r="G40" s="22"/>
      <c r="H40" s="22">
        <f t="shared" si="6"/>
        <v>0</v>
      </c>
      <c r="I40" s="42">
        <v>1000</v>
      </c>
      <c r="J40" s="42"/>
      <c r="K40" s="23">
        <f t="shared" si="4"/>
        <v>1000</v>
      </c>
      <c r="L40" s="24"/>
      <c r="M40" s="44"/>
      <c r="N40" s="42">
        <v>0</v>
      </c>
      <c r="O40" s="23">
        <f t="shared" si="2"/>
        <v>0</v>
      </c>
      <c r="P40" s="45">
        <f t="shared" si="3"/>
        <v>1000</v>
      </c>
    </row>
    <row r="41" spans="1:17" x14ac:dyDescent="0.15">
      <c r="A41" s="18" t="s">
        <v>10</v>
      </c>
      <c r="B41" s="19" t="s">
        <v>9</v>
      </c>
      <c r="C41" s="20">
        <v>35520</v>
      </c>
      <c r="D41" s="20">
        <v>5478</v>
      </c>
      <c r="E41" s="41">
        <f>SUM(C41:D41)</f>
        <v>40998</v>
      </c>
      <c r="F41" s="22">
        <v>40998</v>
      </c>
      <c r="G41" s="22"/>
      <c r="H41" s="22">
        <f t="shared" si="6"/>
        <v>0</v>
      </c>
      <c r="I41" s="42">
        <v>2500</v>
      </c>
      <c r="J41" s="42"/>
      <c r="K41" s="23">
        <f t="shared" si="4"/>
        <v>2500</v>
      </c>
      <c r="L41" s="24"/>
      <c r="M41" s="44"/>
      <c r="N41" s="42">
        <v>0</v>
      </c>
      <c r="O41" s="23">
        <f t="shared" si="2"/>
        <v>0</v>
      </c>
      <c r="P41" s="45">
        <f t="shared" si="3"/>
        <v>2500</v>
      </c>
    </row>
    <row r="42" spans="1:17" x14ac:dyDescent="0.15">
      <c r="A42" s="18" t="s">
        <v>8</v>
      </c>
      <c r="B42" s="19">
        <v>7435</v>
      </c>
      <c r="C42" s="20"/>
      <c r="D42" s="20"/>
      <c r="E42" s="41"/>
      <c r="F42" s="22"/>
      <c r="G42" s="22"/>
      <c r="H42" s="22">
        <f t="shared" si="6"/>
        <v>0</v>
      </c>
      <c r="I42" s="42">
        <v>40998</v>
      </c>
      <c r="J42" s="42"/>
      <c r="K42" s="23">
        <f t="shared" si="4"/>
        <v>40998</v>
      </c>
      <c r="L42" s="24"/>
      <c r="M42" s="44"/>
      <c r="N42" s="42">
        <v>0</v>
      </c>
      <c r="O42" s="23">
        <f t="shared" si="2"/>
        <v>0</v>
      </c>
      <c r="P42" s="45">
        <f t="shared" si="3"/>
        <v>40998</v>
      </c>
    </row>
    <row r="43" spans="1:17" x14ac:dyDescent="0.15">
      <c r="A43" s="18" t="s">
        <v>7</v>
      </c>
      <c r="B43" s="19" t="s">
        <v>6</v>
      </c>
      <c r="C43" s="20">
        <v>2500</v>
      </c>
      <c r="D43" s="20"/>
      <c r="E43" s="41">
        <f>SUM(C43:D43)</f>
        <v>2500</v>
      </c>
      <c r="F43" s="22">
        <v>2000</v>
      </c>
      <c r="G43" s="22"/>
      <c r="H43" s="22">
        <f t="shared" si="6"/>
        <v>0</v>
      </c>
      <c r="I43" s="42">
        <v>2500</v>
      </c>
      <c r="J43" s="42"/>
      <c r="K43" s="23">
        <f t="shared" si="4"/>
        <v>2500</v>
      </c>
      <c r="L43" s="24"/>
      <c r="M43" s="44"/>
      <c r="N43" s="42">
        <v>0</v>
      </c>
      <c r="O43" s="23">
        <f t="shared" si="2"/>
        <v>0</v>
      </c>
      <c r="P43" s="45">
        <f t="shared" si="3"/>
        <v>2500</v>
      </c>
    </row>
    <row r="44" spans="1:17" x14ac:dyDescent="0.15">
      <c r="A44" s="18" t="s">
        <v>5</v>
      </c>
      <c r="B44" s="19" t="s">
        <v>4</v>
      </c>
      <c r="C44" s="20">
        <v>5500</v>
      </c>
      <c r="D44" s="20"/>
      <c r="E44" s="41">
        <f>SUM(C44:D44)</f>
        <v>5500</v>
      </c>
      <c r="F44" s="22">
        <v>2000</v>
      </c>
      <c r="G44" s="22"/>
      <c r="H44" s="22">
        <f t="shared" si="6"/>
        <v>0</v>
      </c>
      <c r="I44" s="42">
        <v>2500</v>
      </c>
      <c r="J44" s="42"/>
      <c r="K44" s="23">
        <f t="shared" si="4"/>
        <v>2500</v>
      </c>
      <c r="L44" s="24"/>
      <c r="M44" s="44"/>
      <c r="N44" s="42">
        <v>0</v>
      </c>
      <c r="O44" s="23">
        <f t="shared" si="2"/>
        <v>0</v>
      </c>
      <c r="P44" s="45">
        <f t="shared" si="3"/>
        <v>2500</v>
      </c>
    </row>
    <row r="45" spans="1:17" ht="15" x14ac:dyDescent="0.15">
      <c r="A45" s="18" t="s">
        <v>3</v>
      </c>
      <c r="B45" s="19" t="s">
        <v>2</v>
      </c>
      <c r="C45" s="20">
        <v>1200</v>
      </c>
      <c r="D45" s="27"/>
      <c r="E45" s="41">
        <f>SUM(C45:D45)</f>
        <v>1200</v>
      </c>
      <c r="F45" s="46">
        <v>1200</v>
      </c>
      <c r="G45" s="46"/>
      <c r="H45" s="22">
        <f t="shared" si="6"/>
        <v>0</v>
      </c>
      <c r="I45" s="42">
        <v>1200</v>
      </c>
      <c r="J45" s="42"/>
      <c r="K45" s="23">
        <f t="shared" si="4"/>
        <v>1200</v>
      </c>
      <c r="L45" s="24"/>
      <c r="M45" s="44"/>
      <c r="N45" s="42">
        <v>0</v>
      </c>
      <c r="O45" s="23">
        <f t="shared" si="2"/>
        <v>0</v>
      </c>
      <c r="P45" s="45">
        <f t="shared" si="3"/>
        <v>1200</v>
      </c>
    </row>
    <row r="46" spans="1:17" ht="15.6" customHeight="1" x14ac:dyDescent="0.15">
      <c r="A46" s="18" t="s">
        <v>1</v>
      </c>
      <c r="B46" s="19">
        <v>7510</v>
      </c>
      <c r="C46" s="20">
        <v>0</v>
      </c>
      <c r="D46" s="27"/>
      <c r="E46" s="41">
        <f>SUM(C46:D46)</f>
        <v>0</v>
      </c>
      <c r="F46" s="22">
        <v>0</v>
      </c>
      <c r="G46" s="22">
        <f>SUM(N46:N46)</f>
        <v>15400</v>
      </c>
      <c r="H46" s="22">
        <f t="shared" si="6"/>
        <v>15400</v>
      </c>
      <c r="I46" s="42">
        <v>52000</v>
      </c>
      <c r="J46" s="42">
        <v>221595</v>
      </c>
      <c r="K46" s="23">
        <f t="shared" si="4"/>
        <v>273595</v>
      </c>
      <c r="L46" s="24"/>
      <c r="M46" s="44"/>
      <c r="N46" s="42">
        <v>15400</v>
      </c>
      <c r="O46" s="23">
        <f t="shared" si="2"/>
        <v>15400</v>
      </c>
      <c r="P46" s="45">
        <f t="shared" si="3"/>
        <v>288995</v>
      </c>
    </row>
    <row r="47" spans="1:17" x14ac:dyDescent="0.15">
      <c r="A47" s="18"/>
      <c r="B47" s="19"/>
      <c r="C47" s="20"/>
      <c r="D47" s="20"/>
      <c r="E47" s="21"/>
      <c r="F47" s="22"/>
      <c r="G47" s="22"/>
      <c r="H47" s="22"/>
      <c r="I47" s="23"/>
      <c r="J47" s="23"/>
      <c r="K47" s="23"/>
      <c r="L47" s="24"/>
      <c r="M47" s="25"/>
      <c r="N47" s="23"/>
      <c r="O47" s="23"/>
      <c r="P47" s="26"/>
    </row>
    <row r="48" spans="1:17" s="39" customFormat="1" ht="15" x14ac:dyDescent="0.15">
      <c r="A48" s="32" t="s">
        <v>0</v>
      </c>
      <c r="B48" s="9"/>
      <c r="C48" s="47">
        <v>3372460</v>
      </c>
      <c r="D48" s="47">
        <f>SUM(D10:D45)</f>
        <v>92238</v>
      </c>
      <c r="E48" s="34">
        <f>SUM(C48:D48)</f>
        <v>3464698</v>
      </c>
      <c r="F48" s="48">
        <f t="shared" ref="F48:K48" si="7">SUM(F10:F46)</f>
        <v>3534948</v>
      </c>
      <c r="G48" s="48">
        <f t="shared" si="7"/>
        <v>185957.38</v>
      </c>
      <c r="H48" s="48">
        <f t="shared" si="7"/>
        <v>248200</v>
      </c>
      <c r="I48" s="49">
        <f t="shared" si="7"/>
        <v>3740616</v>
      </c>
      <c r="J48" s="49">
        <f t="shared" si="7"/>
        <v>336857</v>
      </c>
      <c r="K48" s="36">
        <f t="shared" si="7"/>
        <v>4077473</v>
      </c>
      <c r="L48" s="50"/>
      <c r="M48" s="51">
        <f>SUM(M10:M46)</f>
        <v>55000</v>
      </c>
      <c r="N48" s="49">
        <f>SUM(N10:N46)</f>
        <v>198800</v>
      </c>
      <c r="O48" s="36">
        <f>SUM(O10:O46)</f>
        <v>253800</v>
      </c>
      <c r="P48" s="38">
        <f>SUM(P10:P47)</f>
        <v>4331273</v>
      </c>
      <c r="Q48" s="38"/>
    </row>
    <row r="49" spans="1:16" s="104" customFormat="1" x14ac:dyDescent="0.15">
      <c r="A49" s="97" t="s">
        <v>87</v>
      </c>
      <c r="B49" s="98"/>
      <c r="C49" s="99"/>
      <c r="D49" s="99"/>
      <c r="E49" s="100"/>
      <c r="F49" s="101"/>
      <c r="G49" s="101"/>
      <c r="H49" s="101"/>
      <c r="I49" s="96">
        <f>+I7-I48</f>
        <v>0</v>
      </c>
      <c r="J49" s="96">
        <f>+J7-J48</f>
        <v>0</v>
      </c>
      <c r="K49" s="96">
        <f>+K7-K48</f>
        <v>0</v>
      </c>
      <c r="L49" s="96"/>
      <c r="M49" s="102">
        <f>+M7-M48</f>
        <v>0</v>
      </c>
      <c r="N49" s="96">
        <f>+N7-N48</f>
        <v>0</v>
      </c>
      <c r="O49" s="96">
        <f>+O7-O48</f>
        <v>0</v>
      </c>
      <c r="P49" s="103">
        <f>+P7-P48</f>
        <v>0</v>
      </c>
    </row>
    <row r="50" spans="1:16" ht="15.6" customHeight="1" x14ac:dyDescent="0.15">
      <c r="N50" s="70"/>
    </row>
    <row r="51" spans="1:16" ht="15.6" customHeight="1" x14ac:dyDescent="0.15">
      <c r="A51" s="75" t="s">
        <v>92</v>
      </c>
    </row>
    <row r="52" spans="1:16" ht="15.6" customHeight="1" x14ac:dyDescent="0.15"/>
    <row r="53" spans="1:16" ht="15.6" customHeight="1" x14ac:dyDescent="0.15">
      <c r="A53" s="69" t="s">
        <v>94</v>
      </c>
      <c r="I53" s="62">
        <v>1981039</v>
      </c>
    </row>
    <row r="54" spans="1:16" ht="15.6" customHeight="1" x14ac:dyDescent="0.15">
      <c r="A54" s="69" t="s">
        <v>88</v>
      </c>
      <c r="I54" s="95">
        <f>SUM(I53*0.2898)</f>
        <v>574105.10219999996</v>
      </c>
    </row>
    <row r="55" spans="1:16" ht="15.6" customHeight="1" x14ac:dyDescent="0.15">
      <c r="A55" s="69" t="s">
        <v>101</v>
      </c>
      <c r="I55" s="62">
        <f>SUM(I53:I54)</f>
        <v>2555144.1022000001</v>
      </c>
    </row>
    <row r="56" spans="1:16" ht="15.6" customHeight="1" x14ac:dyDescent="0.15">
      <c r="A56" s="69" t="s">
        <v>89</v>
      </c>
      <c r="I56" s="73">
        <f>SUM(I55:I55)</f>
        <v>2555144.1022000001</v>
      </c>
      <c r="J56" s="79">
        <f>SUM(I56/I58)</f>
        <v>0.5899291275798132</v>
      </c>
    </row>
    <row r="57" spans="1:16" ht="15.6" hidden="1" customHeight="1" x14ac:dyDescent="0.15">
      <c r="A57" s="69" t="s">
        <v>96</v>
      </c>
      <c r="I57" s="62">
        <f>+I56-N10-N11-N13</f>
        <v>2426837.1022000001</v>
      </c>
      <c r="J57" s="81">
        <f>+I57/I60</f>
        <v>0.58726024397497578</v>
      </c>
    </row>
    <row r="58" spans="1:16" ht="15.6" customHeight="1" x14ac:dyDescent="0.15">
      <c r="A58" s="69" t="s">
        <v>90</v>
      </c>
      <c r="I58" s="62">
        <f>SUM(P7)</f>
        <v>4331273</v>
      </c>
    </row>
    <row r="59" spans="1:16" ht="15.6" customHeight="1" x14ac:dyDescent="0.15">
      <c r="A59" s="69" t="s">
        <v>91</v>
      </c>
      <c r="I59" s="72">
        <f>SUM(I58*0.7)</f>
        <v>3031891.0999999996</v>
      </c>
    </row>
    <row r="60" spans="1:16" hidden="1" x14ac:dyDescent="0.15">
      <c r="A60" s="69" t="s">
        <v>97</v>
      </c>
      <c r="I60" s="62">
        <f>+I58-N48</f>
        <v>4132473</v>
      </c>
    </row>
  </sheetData>
  <mergeCells count="2">
    <mergeCell ref="I1:K1"/>
    <mergeCell ref="M1:O1"/>
  </mergeCells>
  <printOptions horizontalCentered="1" headings="1" gridLines="1"/>
  <pageMargins left="0" right="0" top="0.75" bottom="0.5" header="0.3" footer="0.3"/>
  <pageSetup scale="70" orientation="portrait" r:id="rId1"/>
  <headerFooter>
    <oddHeader>&amp;C
Capital Area Community Action Agency&amp;"B,Regular"
&amp;"Cambria,Bold"&amp;KFF0000Proposed Head Start Budget&amp;"Tahoma,Regular"&amp;K01+000
For Period 7/1/21 - 6/30/22</oddHeader>
    <oddFooter>&amp;L&amp;6&amp;"Tahoma"Date:  &amp;D, &amp;T&amp;R&amp;6&amp;"Tahoma"Page: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20-21 Budget-7.5 hr day</vt:lpstr>
      <vt:lpstr>20-21 Budget-7.0 hr day (2)</vt:lpstr>
      <vt:lpstr>7.0 hr day with increases</vt:lpstr>
      <vt:lpstr>7.0 hr day with FA increase</vt:lpstr>
      <vt:lpstr>'20-21 Budget-7.0 hr day (2)'!Print_Area</vt:lpstr>
      <vt:lpstr>'20-21 Budget-7.5 hr day'!Print_Area</vt:lpstr>
      <vt:lpstr>'7.0 hr day with FA increase'!Print_Area</vt:lpstr>
      <vt:lpstr>'7.0 hr day with increases'!Print_Area</vt:lpstr>
      <vt:lpstr>'20-21 Budget-7.0 hr day (2)'!Print_Titles</vt:lpstr>
      <vt:lpstr>'20-21 Budget-7.5 hr day'!Print_Titles</vt:lpstr>
      <vt:lpstr>'7.0 hr day with FA increase'!Print_Titles</vt:lpstr>
      <vt:lpstr>'7.0 hr day with increases'!Print_Titles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Sgouros</dc:creator>
  <cp:lastModifiedBy>Nina Self</cp:lastModifiedBy>
  <cp:lastPrinted>2021-06-17T15:54:42Z</cp:lastPrinted>
  <dcterms:created xsi:type="dcterms:W3CDTF">2019-07-29T20:01:34Z</dcterms:created>
  <dcterms:modified xsi:type="dcterms:W3CDTF">2021-06-17T15:54:52Z</dcterms:modified>
</cp:coreProperties>
</file>